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0"/>
  </bookViews>
  <sheets>
    <sheet name="Data Input" sheetId="1" r:id="rId1"/>
    <sheet name="Sheet2" sheetId="2" r:id="rId2"/>
  </sheets>
  <definedNames>
    <definedName name="Area_draining_to_the_raingarden_including_any_untreated_area_of_the_roof?">'Data Input'!$E$17</definedName>
    <definedName name="Rainwater_tank">'Sheet2'!$D$3</definedName>
  </definedNames>
  <calcPr fullCalcOnLoad="1"/>
</workbook>
</file>

<file path=xl/sharedStrings.xml><?xml version="1.0" encoding="utf-8"?>
<sst xmlns="http://schemas.openxmlformats.org/spreadsheetml/2006/main" count="28" uniqueCount="28">
  <si>
    <t>Do areas sum to match Total?</t>
  </si>
  <si>
    <t>Rainwater Tank</t>
  </si>
  <si>
    <t>Raingarden</t>
  </si>
  <si>
    <t>Permeable Pavement</t>
  </si>
  <si>
    <t>Notes:</t>
  </si>
  <si>
    <t>Roof area</t>
  </si>
  <si>
    <t>Tank Size</t>
  </si>
  <si>
    <r>
      <rPr>
        <sz val="26"/>
        <color indexed="9"/>
        <rFont val="Arial Black"/>
        <family val="2"/>
      </rPr>
      <t xml:space="preserve">INDUSTRIAL STORMWATER </t>
    </r>
    <r>
      <rPr>
        <sz val="11"/>
        <color theme="1"/>
        <rFont val="Calibri"/>
        <family val="2"/>
      </rPr>
      <t xml:space="preserve">
</t>
    </r>
    <r>
      <rPr>
        <b/>
        <sz val="22"/>
        <color indexed="9"/>
        <rFont val="Arial"/>
        <family val="2"/>
      </rPr>
      <t>Deemed to comply calculator</t>
    </r>
  </si>
  <si>
    <t>Enter data in the purple cells only</t>
  </si>
  <si>
    <r>
      <rPr>
        <sz val="11"/>
        <color indexed="56"/>
        <rFont val="Wingdings 2"/>
        <family val="1"/>
      </rPr>
      <t xml:space="preserve"> </t>
    </r>
    <r>
      <rPr>
        <sz val="11"/>
        <color indexed="56"/>
        <rFont val="Calibri"/>
        <family val="2"/>
      </rPr>
      <t>Raingardens must be a minimum size of 2m</t>
    </r>
    <r>
      <rPr>
        <vertAlign val="superscript"/>
        <sz val="11"/>
        <color indexed="56"/>
        <rFont val="Calibri"/>
        <family val="2"/>
      </rPr>
      <t xml:space="preserve">2 </t>
    </r>
    <r>
      <rPr>
        <sz val="11"/>
        <color indexed="56"/>
        <rFont val="Calibri"/>
        <family val="2"/>
      </rPr>
      <t>and lined and drained with subsoil drainage.  Raingardens must 
        be designed and constructed in accordance with the typical details included in the Stormwater Code and 
        FAWB Guidelines.  Raingardens are to have a fixed depth of ponding of 200mm.  Add 25% to the filter area 
        stated above if only 100mm depth of ponding is achievable.</t>
    </r>
  </si>
  <si>
    <r>
      <rPr>
        <sz val="11"/>
        <color indexed="56"/>
        <rFont val="Wingdings 2"/>
        <family val="1"/>
      </rPr>
      <t xml:space="preserve"> </t>
    </r>
    <r>
      <rPr>
        <sz val="11"/>
        <color indexed="56"/>
        <rFont val="Calibri"/>
        <family val="2"/>
      </rPr>
      <t>Permeable pavement needs to be lined with a waterproof impermeable liner which is to be protected 
        underneath by a geotextile.</t>
    </r>
  </si>
  <si>
    <r>
      <rPr>
        <sz val="11"/>
        <color indexed="56"/>
        <rFont val="Wingdings 2"/>
        <family val="1"/>
      </rPr>
      <t xml:space="preserve"> </t>
    </r>
    <r>
      <rPr>
        <sz val="11"/>
        <color indexed="56"/>
        <rFont val="Calibri"/>
        <family val="2"/>
      </rPr>
      <t>Permeable pavement needs to be constructed in accordance with the typical detail shown in the 
        Stormwater Code and designed by a Civl or Geotechnical Engineer.  Pavers not to be used where oils and 
        greases are likely to be present.</t>
    </r>
  </si>
  <si>
    <r>
      <rPr>
        <sz val="11"/>
        <color indexed="56"/>
        <rFont val="Wingdings 2"/>
        <family val="1"/>
      </rPr>
      <t xml:space="preserve"> </t>
    </r>
    <r>
      <rPr>
        <sz val="11"/>
        <color indexed="56"/>
        <rFont val="Calibri"/>
        <family val="2"/>
      </rPr>
      <t>Rainwater tanks must be used to supply toilet, landscape irrigation and all outdoor taps as a minimum.  
        Additional acceptable uses are encouraged and these include laundry, wash down, process water 
        and  hot water supply where instantaneous hot water systems are used.</t>
    </r>
  </si>
  <si>
    <r>
      <rPr>
        <sz val="11"/>
        <color indexed="56"/>
        <rFont val="Wingdings 2"/>
        <family val="1"/>
      </rPr>
      <t xml:space="preserve"> </t>
    </r>
    <r>
      <rPr>
        <sz val="11"/>
        <color indexed="56"/>
        <rFont val="Calibri"/>
        <family val="2"/>
      </rPr>
      <t>Development drawings need to match the commitments in Section 3 and clearly show where each sub-catchment
        is drained and how it is to be treated.</t>
    </r>
  </si>
  <si>
    <r>
      <rPr>
        <sz val="11"/>
        <color indexed="56"/>
        <rFont val="Wingdings 2"/>
        <family val="1"/>
      </rPr>
      <t xml:space="preserve"> </t>
    </r>
    <r>
      <rPr>
        <sz val="11"/>
        <color indexed="56"/>
        <rFont val="Calibri"/>
        <family val="2"/>
      </rPr>
      <t>The overflow from a rainwater tank should be directed to a raingarden if one is proposed.</t>
    </r>
  </si>
  <si>
    <r>
      <rPr>
        <sz val="11"/>
        <color indexed="56"/>
        <rFont val="Wingdings 2"/>
        <family val="1"/>
      </rPr>
      <t xml:space="preserve"> </t>
    </r>
    <r>
      <rPr>
        <sz val="11"/>
        <color indexed="56"/>
        <rFont val="Calibri"/>
        <family val="2"/>
      </rPr>
      <t xml:space="preserve">Water captured in rainwater tanks must be re-used throughout the site. Any roof surface runoff not captured in rainwater 
         tanks must be directed to raingarden for treatment. </t>
    </r>
  </si>
  <si>
    <t xml:space="preserve"> </t>
  </si>
  <si>
    <t>Select the box containing proposed stormwater treatment measures then enter size information as requested.</t>
  </si>
  <si>
    <t>For assistance using this tool contact the Sustainable Environment Department on 9205 2200.</t>
  </si>
  <si>
    <t>Step 3 - List of commitments</t>
  </si>
  <si>
    <t>TIA</t>
  </si>
  <si>
    <t>Step 1 - Enter site information</t>
  </si>
  <si>
    <t>Step 2 - Select treatment methods</t>
  </si>
  <si>
    <r>
      <t>d.                                       Paved Area (excluding car parking) (m</t>
    </r>
    <r>
      <rPr>
        <vertAlign val="superscript"/>
        <sz val="12"/>
        <color indexed="56"/>
        <rFont val="Calibri"/>
        <family val="2"/>
      </rPr>
      <t>2</t>
    </r>
    <r>
      <rPr>
        <sz val="12"/>
        <color indexed="56"/>
        <rFont val="Calibri"/>
        <family val="2"/>
      </rPr>
      <t>)</t>
    </r>
  </si>
  <si>
    <r>
      <t>c.                                                                         Car Parking Area (m</t>
    </r>
    <r>
      <rPr>
        <vertAlign val="superscript"/>
        <sz val="12"/>
        <color indexed="56"/>
        <rFont val="Calibri"/>
        <family val="2"/>
      </rPr>
      <t>2</t>
    </r>
    <r>
      <rPr>
        <sz val="12"/>
        <color indexed="56"/>
        <rFont val="Calibri"/>
        <family val="2"/>
      </rPr>
      <t>)</t>
    </r>
  </si>
  <si>
    <r>
      <t>b.                                                                                     Roof Area (m</t>
    </r>
    <r>
      <rPr>
        <vertAlign val="superscript"/>
        <sz val="12"/>
        <color indexed="56"/>
        <rFont val="Calibri"/>
        <family val="2"/>
      </rPr>
      <t>2</t>
    </r>
    <r>
      <rPr>
        <sz val="12"/>
        <color indexed="56"/>
        <rFont val="Calibri"/>
        <family val="2"/>
      </rPr>
      <t>)</t>
    </r>
  </si>
  <si>
    <r>
      <t>a.                                                          Total Development Area (m</t>
    </r>
    <r>
      <rPr>
        <vertAlign val="superscript"/>
        <sz val="12"/>
        <color indexed="56"/>
        <rFont val="Calibri"/>
        <family val="2"/>
      </rPr>
      <t>2</t>
    </r>
    <r>
      <rPr>
        <sz val="12"/>
        <color indexed="56"/>
        <rFont val="Calibri"/>
        <family val="2"/>
      </rPr>
      <t>)</t>
    </r>
  </si>
  <si>
    <r>
      <t>e.                                                                       Landscaping Area (m</t>
    </r>
    <r>
      <rPr>
        <vertAlign val="superscript"/>
        <sz val="12"/>
        <color indexed="56"/>
        <rFont val="Calibri"/>
        <family val="2"/>
      </rPr>
      <t>2</t>
    </r>
    <r>
      <rPr>
        <sz val="12"/>
        <color indexed="56"/>
        <rFont val="Calibri"/>
        <family val="2"/>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</si>
</sst>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s>
  <fonts count="59">
    <font>
      <sz val="11"/>
      <color theme="1"/>
      <name val="Calibri"/>
      <family val="2"/>
    </font>
    <font>
      <sz val="11"/>
      <color indexed="8"/>
      <name val="Calibri"/>
      <family val="2"/>
    </font>
    <font>
      <sz val="26"/>
      <color indexed="9"/>
      <name val="Arial Black"/>
      <family val="2"/>
    </font>
    <font>
      <b/>
      <sz val="22"/>
      <color indexed="9"/>
      <name val="Arial"/>
      <family val="2"/>
    </font>
    <font>
      <b/>
      <sz val="14"/>
      <name val="Arial Black"/>
      <family val="2"/>
    </font>
    <font>
      <sz val="12"/>
      <color indexed="56"/>
      <name val="Calibri"/>
      <family val="2"/>
    </font>
    <font>
      <vertAlign val="superscript"/>
      <sz val="12"/>
      <color indexed="56"/>
      <name val="Calibri"/>
      <family val="2"/>
    </font>
    <font>
      <sz val="11"/>
      <color indexed="56"/>
      <name val="Calibri"/>
      <family val="2"/>
    </font>
    <font>
      <sz val="11"/>
      <color indexed="56"/>
      <name val="Wingdings 2"/>
      <family val="1"/>
    </font>
    <font>
      <vertAlign val="superscript"/>
      <sz val="11"/>
      <color indexed="56"/>
      <name val="Calibri"/>
      <family val="2"/>
    </font>
    <font>
      <sz val="8"/>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sz val="12"/>
      <color indexed="8"/>
      <name val="Calibri"/>
      <family val="2"/>
    </font>
    <font>
      <b/>
      <sz val="12"/>
      <color indexed="9"/>
      <name val="Calibri"/>
      <family val="2"/>
    </font>
    <font>
      <b/>
      <sz val="14"/>
      <color indexed="56"/>
      <name val="Calibri"/>
      <family val="2"/>
    </font>
    <font>
      <b/>
      <sz val="12"/>
      <color indexed="56"/>
      <name val="Calibri"/>
      <family val="2"/>
    </font>
    <font>
      <b/>
      <sz val="12"/>
      <color indexed="9"/>
      <name val="Arial"/>
      <family val="2"/>
    </font>
    <font>
      <sz val="12"/>
      <color indexed="31"/>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2060"/>
      <name val="Calibri"/>
      <family val="2"/>
    </font>
    <font>
      <sz val="12"/>
      <color theme="1"/>
      <name val="Calibri"/>
      <family val="2"/>
    </font>
    <font>
      <b/>
      <sz val="12"/>
      <color theme="0"/>
      <name val="Calibri"/>
      <family val="2"/>
    </font>
    <font>
      <sz val="11"/>
      <color theme="3"/>
      <name val="Calibri"/>
      <family val="2"/>
    </font>
    <font>
      <b/>
      <sz val="14"/>
      <color theme="3"/>
      <name val="Calibri"/>
      <family val="2"/>
    </font>
    <font>
      <b/>
      <sz val="12"/>
      <color theme="3"/>
      <name val="Calibri"/>
      <family val="2"/>
    </font>
    <font>
      <sz val="12"/>
      <color theme="4" tint="0.7999799847602844"/>
      <name val="Arial Black"/>
      <family val="2"/>
    </font>
    <font>
      <sz val="12"/>
      <color theme="3"/>
      <name val="Calibri"/>
      <family val="2"/>
    </font>
    <font>
      <b/>
      <sz val="12"/>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theme="0"/>
      </right>
      <top/>
      <bottom/>
    </border>
    <border>
      <left/>
      <right style="thin">
        <color theme="0"/>
      </right>
      <top/>
      <bottom style="thin">
        <color theme="0"/>
      </bottom>
    </border>
    <border>
      <left style="thin">
        <color theme="0"/>
      </left>
      <right style="thin">
        <color theme="0"/>
      </right>
      <top/>
      <bottom/>
    </border>
    <border>
      <left/>
      <right/>
      <top/>
      <bottom style="thin">
        <color theme="0"/>
      </bottom>
    </border>
    <border>
      <left/>
      <right/>
      <top style="thin">
        <color theme="0"/>
      </top>
      <bottom/>
    </border>
    <border>
      <left/>
      <right style="thin">
        <color theme="0"/>
      </right>
      <top style="thin">
        <color theme="0"/>
      </top>
      <bottom/>
    </border>
    <border>
      <left style="thin">
        <color theme="0"/>
      </left>
      <right style="thin">
        <color theme="0"/>
      </right>
      <top style="thin">
        <color theme="0"/>
      </top>
      <bottom/>
    </border>
    <border>
      <left style="thin">
        <color theme="0"/>
      </left>
      <right style="thin">
        <color theme="0"/>
      </right>
      <top style="thin">
        <color theme="0"/>
      </top>
      <bottom style="thin">
        <color theme="0"/>
      </bottom>
    </border>
    <border>
      <left style="thin">
        <color theme="0"/>
      </left>
      <right style="thin">
        <color theme="3"/>
      </right>
      <top/>
      <bottom/>
    </border>
    <border>
      <left style="thin">
        <color theme="3"/>
      </left>
      <right style="thin">
        <color theme="3"/>
      </right>
      <top/>
      <bottom style="thin">
        <color theme="3"/>
      </bottom>
    </border>
    <border>
      <left/>
      <right style="thin">
        <color theme="3"/>
      </right>
      <top/>
      <bottom/>
    </border>
    <border>
      <left style="thin">
        <color theme="0"/>
      </left>
      <right/>
      <top/>
      <bottom style="thin">
        <color theme="3"/>
      </bottom>
    </border>
    <border>
      <left/>
      <right/>
      <top/>
      <bottom style="thin">
        <color theme="3"/>
      </bottom>
    </border>
    <border>
      <left/>
      <right style="thin">
        <color theme="0"/>
      </right>
      <top/>
      <bottom style="thin">
        <color theme="3"/>
      </bottom>
    </border>
    <border>
      <left style="thin">
        <color theme="0"/>
      </left>
      <right style="thin">
        <color theme="0"/>
      </right>
      <top/>
      <bottom style="thin">
        <color theme="0"/>
      </bottom>
    </border>
    <border>
      <left/>
      <right style="thin">
        <color theme="3"/>
      </right>
      <top style="thin">
        <color theme="3"/>
      </top>
      <bottom/>
    </border>
    <border>
      <left/>
      <right/>
      <top style="thin">
        <color theme="0"/>
      </top>
      <bottom style="thin">
        <color theme="0"/>
      </bottom>
    </border>
    <border>
      <left/>
      <right style="thin">
        <color theme="0"/>
      </right>
      <top style="thin">
        <color theme="0"/>
      </top>
      <bottom style="thin">
        <color theme="0"/>
      </bottom>
    </border>
    <border>
      <left style="thin">
        <color theme="3"/>
      </left>
      <right style="thin">
        <color theme="0"/>
      </right>
      <top style="thin">
        <color theme="3"/>
      </top>
      <bottom/>
    </border>
    <border>
      <left style="thin">
        <color theme="3"/>
      </left>
      <right style="thin">
        <color theme="0"/>
      </right>
      <top/>
      <bottom/>
    </border>
    <border>
      <left style="thin">
        <color theme="0"/>
      </left>
      <right/>
      <top/>
      <bottom/>
    </border>
    <border>
      <left style="thin">
        <color theme="0"/>
      </left>
      <right/>
      <top/>
      <bottom style="thin">
        <color theme="0"/>
      </bottom>
    </border>
    <border>
      <left style="thin">
        <color theme="0"/>
      </left>
      <right/>
      <top style="thin">
        <color theme="0"/>
      </top>
      <bottom style="thin">
        <color theme="0"/>
      </bottom>
    </border>
    <border>
      <left/>
      <right style="thick">
        <color theme="8"/>
      </right>
      <top/>
      <bottom/>
    </border>
    <border>
      <left style="thick">
        <color theme="8"/>
      </left>
      <right style="thick">
        <color theme="8"/>
      </right>
      <top/>
      <bottom/>
    </border>
    <border>
      <left style="thick">
        <color theme="8"/>
      </left>
      <right style="thin">
        <color theme="0"/>
      </right>
      <top/>
      <bottom/>
    </border>
    <border>
      <left/>
      <right style="thick">
        <color theme="8"/>
      </right>
      <top style="thin">
        <color theme="0"/>
      </top>
      <bottom style="thin">
        <color theme="0"/>
      </bottom>
    </border>
    <border>
      <left style="thick">
        <color theme="8"/>
      </left>
      <right style="thick">
        <color theme="8"/>
      </right>
      <top style="thin">
        <color theme="0"/>
      </top>
      <bottom style="thin">
        <color theme="0"/>
      </bottom>
    </border>
    <border>
      <left style="thick">
        <color theme="8"/>
      </left>
      <right style="thin">
        <color theme="0"/>
      </right>
      <top style="thin">
        <color theme="0"/>
      </top>
      <bottom style="thin">
        <color theme="0"/>
      </bottom>
    </border>
    <border>
      <left style="thin">
        <color theme="0"/>
      </left>
      <right/>
      <top style="thin">
        <color theme="0"/>
      </top>
      <bottom style="thin">
        <color theme="3"/>
      </bottom>
    </border>
    <border>
      <left/>
      <right/>
      <top style="thin">
        <color theme="0"/>
      </top>
      <bottom style="thin">
        <color theme="3"/>
      </bottom>
    </border>
    <border>
      <left/>
      <right style="thin">
        <color theme="0"/>
      </right>
      <top style="thin">
        <color theme="0"/>
      </top>
      <bottom style="thin">
        <color theme="3"/>
      </bottom>
    </border>
    <border>
      <left style="thin">
        <color theme="3"/>
      </left>
      <right/>
      <top style="thin">
        <color theme="0"/>
      </top>
      <bottom/>
    </border>
    <border>
      <left style="thin">
        <color theme="3"/>
      </left>
      <right/>
      <top style="thin">
        <color theme="3"/>
      </top>
      <bottom style="thin">
        <color theme="0"/>
      </bottom>
    </border>
    <border>
      <left/>
      <right/>
      <top style="thin">
        <color theme="3"/>
      </top>
      <bottom style="thin">
        <color theme="0"/>
      </bottom>
    </border>
    <border>
      <left/>
      <right style="thick">
        <color theme="8"/>
      </right>
      <top/>
      <bottom style="thin">
        <color theme="0"/>
      </bottom>
    </border>
    <border>
      <left style="thick">
        <color theme="8"/>
      </left>
      <right style="thick">
        <color theme="8"/>
      </right>
      <top/>
      <bottom style="thin">
        <color theme="0"/>
      </bottom>
    </border>
    <border>
      <left style="thick">
        <color theme="8"/>
      </left>
      <right style="thin">
        <color theme="0"/>
      </right>
      <top/>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1">
    <xf numFmtId="0" fontId="0" fillId="0" borderId="0" xfId="0" applyFont="1" applyAlignment="1">
      <alignment/>
    </xf>
    <xf numFmtId="0" fontId="0" fillId="0" borderId="0" xfId="0" applyAlignment="1" applyProtection="1">
      <alignment/>
      <protection/>
    </xf>
    <xf numFmtId="0" fontId="0" fillId="0" borderId="0" xfId="0" applyBorder="1" applyAlignment="1" applyProtection="1">
      <alignment/>
      <protection/>
    </xf>
    <xf numFmtId="1" fontId="0" fillId="0" borderId="0" xfId="0" applyNumberFormat="1" applyBorder="1" applyAlignment="1" applyProtection="1">
      <alignment/>
      <protection/>
    </xf>
    <xf numFmtId="0" fontId="0" fillId="0" borderId="0" xfId="0" applyAlignment="1" applyProtection="1">
      <alignment horizontal="right"/>
      <protection/>
    </xf>
    <xf numFmtId="1" fontId="48" fillId="0" borderId="0" xfId="0" applyNumberFormat="1" applyFont="1" applyBorder="1" applyAlignment="1" applyProtection="1">
      <alignment horizontal="right"/>
      <protection/>
    </xf>
    <xf numFmtId="0" fontId="0" fillId="0" borderId="0" xfId="0" applyBorder="1" applyAlignment="1" applyProtection="1">
      <alignment horizontal="right"/>
      <protection/>
    </xf>
    <xf numFmtId="0" fontId="48" fillId="0" borderId="0" xfId="0" applyFont="1" applyBorder="1" applyAlignment="1" applyProtection="1">
      <alignment horizontal="right"/>
      <protection/>
    </xf>
    <xf numFmtId="0" fontId="0" fillId="33" borderId="0" xfId="0" applyFill="1" applyAlignment="1" applyProtection="1">
      <alignment/>
      <protection/>
    </xf>
    <xf numFmtId="0" fontId="50" fillId="33" borderId="0" xfId="0" applyFont="1" applyFill="1" applyAlignment="1" applyProtection="1">
      <alignment/>
      <protection/>
    </xf>
    <xf numFmtId="0" fontId="27" fillId="0" borderId="10" xfId="0" applyFont="1" applyFill="1" applyBorder="1" applyAlignment="1" applyProtection="1">
      <alignment horizontal="right"/>
      <protection/>
    </xf>
    <xf numFmtId="0" fontId="27" fillId="0" borderId="11" xfId="0" applyFont="1" applyFill="1" applyBorder="1" applyAlignment="1" applyProtection="1">
      <alignment horizontal="right"/>
      <protection/>
    </xf>
    <xf numFmtId="0" fontId="0" fillId="33" borderId="10" xfId="0" applyFill="1" applyBorder="1" applyAlignment="1" applyProtection="1">
      <alignment/>
      <protection/>
    </xf>
    <xf numFmtId="0" fontId="27" fillId="0" borderId="12" xfId="0" applyFont="1" applyFill="1" applyBorder="1" applyAlignment="1" applyProtection="1">
      <alignment horizontal="center"/>
      <protection/>
    </xf>
    <xf numFmtId="0" fontId="0" fillId="0" borderId="10" xfId="0" applyBorder="1" applyAlignment="1" applyProtection="1">
      <alignment/>
      <protection/>
    </xf>
    <xf numFmtId="0" fontId="49" fillId="0" borderId="0" xfId="0" applyFont="1" applyBorder="1" applyAlignment="1" applyProtection="1">
      <alignment/>
      <protection/>
    </xf>
    <xf numFmtId="0" fontId="0" fillId="2" borderId="0" xfId="0" applyFill="1" applyBorder="1" applyAlignment="1" applyProtection="1">
      <alignment/>
      <protection/>
    </xf>
    <xf numFmtId="0" fontId="51" fillId="2" borderId="0" xfId="0" applyFont="1" applyFill="1" applyBorder="1" applyAlignment="1" applyProtection="1">
      <alignment/>
      <protection/>
    </xf>
    <xf numFmtId="0" fontId="51" fillId="2" borderId="0" xfId="0" applyFont="1" applyFill="1" applyBorder="1" applyAlignment="1" applyProtection="1">
      <alignment/>
      <protection/>
    </xf>
    <xf numFmtId="0" fontId="51" fillId="2" borderId="10" xfId="0" applyFont="1" applyFill="1" applyBorder="1" applyAlignment="1" applyProtection="1">
      <alignment/>
      <protection/>
    </xf>
    <xf numFmtId="0" fontId="51" fillId="2" borderId="0" xfId="0" applyFont="1" applyFill="1" applyBorder="1" applyAlignment="1" applyProtection="1">
      <alignment horizontal="center"/>
      <protection locked="0"/>
    </xf>
    <xf numFmtId="0" fontId="0" fillId="2" borderId="0" xfId="0" applyFill="1" applyAlignment="1" applyProtection="1">
      <alignment/>
      <protection/>
    </xf>
    <xf numFmtId="0" fontId="51" fillId="2" borderId="13" xfId="0" applyFont="1" applyFill="1" applyBorder="1" applyAlignment="1" applyProtection="1">
      <alignment horizontal="center"/>
      <protection locked="0"/>
    </xf>
    <xf numFmtId="0" fontId="52" fillId="20" borderId="14" xfId="0" applyFont="1" applyFill="1" applyBorder="1" applyAlignment="1" applyProtection="1">
      <alignment/>
      <protection/>
    </xf>
    <xf numFmtId="0" fontId="52" fillId="20" borderId="14" xfId="0" applyFont="1" applyFill="1" applyBorder="1" applyAlignment="1" applyProtection="1">
      <alignment horizontal="right"/>
      <protection/>
    </xf>
    <xf numFmtId="0" fontId="52" fillId="20" borderId="15" xfId="0" applyFont="1" applyFill="1" applyBorder="1" applyAlignment="1" applyProtection="1">
      <alignment horizontal="right"/>
      <protection/>
    </xf>
    <xf numFmtId="0" fontId="52" fillId="20" borderId="16" xfId="0" applyFont="1" applyFill="1" applyBorder="1" applyAlignment="1" applyProtection="1">
      <alignment horizontal="center"/>
      <protection/>
    </xf>
    <xf numFmtId="170" fontId="0" fillId="0" borderId="17" xfId="57" applyNumberFormat="1" applyFont="1" applyBorder="1" applyAlignment="1" applyProtection="1">
      <alignment horizontal="left"/>
      <protection/>
    </xf>
    <xf numFmtId="0" fontId="0" fillId="34" borderId="0" xfId="0" applyFill="1" applyAlignment="1" applyProtection="1">
      <alignment/>
      <protection/>
    </xf>
    <xf numFmtId="0" fontId="0" fillId="34" borderId="10" xfId="0" applyFill="1" applyBorder="1" applyAlignment="1" applyProtection="1">
      <alignment/>
      <protection/>
    </xf>
    <xf numFmtId="0" fontId="45" fillId="34" borderId="10" xfId="54" applyFill="1" applyBorder="1" applyAlignment="1" applyProtection="1">
      <alignment/>
      <protection/>
    </xf>
    <xf numFmtId="0" fontId="45" fillId="34" borderId="0" xfId="54" applyFill="1" applyAlignment="1" applyProtection="1">
      <alignment/>
      <protection/>
    </xf>
    <xf numFmtId="0" fontId="50" fillId="33" borderId="18" xfId="0" applyFont="1" applyFill="1" applyBorder="1" applyAlignment="1" applyProtection="1">
      <alignment/>
      <protection/>
    </xf>
    <xf numFmtId="0" fontId="53" fillId="2" borderId="0" xfId="0" applyFont="1" applyFill="1" applyBorder="1" applyAlignment="1" applyProtection="1">
      <alignment/>
      <protection/>
    </xf>
    <xf numFmtId="0" fontId="53" fillId="2" borderId="0" xfId="0" applyFont="1" applyFill="1" applyBorder="1" applyAlignment="1" applyProtection="1">
      <alignment horizontal="right"/>
      <protection/>
    </xf>
    <xf numFmtId="0" fontId="54" fillId="2" borderId="0" xfId="0" applyFont="1" applyFill="1" applyBorder="1" applyAlignment="1" applyProtection="1">
      <alignment vertical="top"/>
      <protection/>
    </xf>
    <xf numFmtId="0" fontId="0" fillId="33" borderId="19" xfId="0" applyFill="1" applyBorder="1" applyAlignment="1" applyProtection="1">
      <alignment/>
      <protection/>
    </xf>
    <xf numFmtId="0" fontId="0" fillId="33" borderId="20" xfId="0" applyFill="1" applyBorder="1" applyAlignment="1" applyProtection="1">
      <alignment/>
      <protection/>
    </xf>
    <xf numFmtId="0" fontId="50" fillId="33" borderId="19" xfId="0" applyFont="1" applyFill="1" applyBorder="1" applyAlignment="1" applyProtection="1">
      <alignment/>
      <protection/>
    </xf>
    <xf numFmtId="0" fontId="0" fillId="2" borderId="21" xfId="0" applyFill="1" applyBorder="1" applyAlignment="1" applyProtection="1">
      <alignment/>
      <protection/>
    </xf>
    <xf numFmtId="0" fontId="0" fillId="2" borderId="22" xfId="0" applyFill="1" applyBorder="1" applyAlignment="1" applyProtection="1">
      <alignment/>
      <protection/>
    </xf>
    <xf numFmtId="0" fontId="0" fillId="2" borderId="23" xfId="0" applyFill="1" applyBorder="1" applyAlignment="1" applyProtection="1">
      <alignment/>
      <protection/>
    </xf>
    <xf numFmtId="0" fontId="27" fillId="11" borderId="17" xfId="0" applyFont="1" applyFill="1" applyBorder="1" applyAlignment="1" applyProtection="1">
      <alignment horizontal="center"/>
      <protection locked="0"/>
    </xf>
    <xf numFmtId="0" fontId="27" fillId="11" borderId="24" xfId="0" applyFont="1" applyFill="1" applyBorder="1" applyAlignment="1" applyProtection="1">
      <alignment horizontal="center"/>
      <protection locked="0"/>
    </xf>
    <xf numFmtId="0" fontId="27" fillId="11" borderId="12" xfId="0" applyFont="1" applyFill="1" applyBorder="1" applyAlignment="1" applyProtection="1">
      <alignment horizontal="center"/>
      <protection locked="0"/>
    </xf>
    <xf numFmtId="0" fontId="50" fillId="33" borderId="25" xfId="0" applyFont="1" applyFill="1" applyBorder="1" applyAlignment="1" applyProtection="1">
      <alignment/>
      <protection/>
    </xf>
    <xf numFmtId="0" fontId="50" fillId="33" borderId="20" xfId="0" applyFont="1" applyFill="1" applyBorder="1" applyAlignment="1" applyProtection="1">
      <alignment/>
      <protection/>
    </xf>
    <xf numFmtId="0" fontId="0" fillId="0" borderId="26" xfId="0" applyBorder="1" applyAlignment="1" applyProtection="1">
      <alignment/>
      <protection/>
    </xf>
    <xf numFmtId="0" fontId="0" fillId="0" borderId="26" xfId="0" applyBorder="1" applyAlignment="1" applyProtection="1">
      <alignment horizontal="right"/>
      <protection/>
    </xf>
    <xf numFmtId="0" fontId="0" fillId="0" borderId="27" xfId="0" applyBorder="1" applyAlignment="1" applyProtection="1">
      <alignment/>
      <protection/>
    </xf>
    <xf numFmtId="0" fontId="53" fillId="2" borderId="10" xfId="0" applyFont="1" applyFill="1" applyBorder="1" applyAlignment="1" applyProtection="1">
      <alignment/>
      <protection/>
    </xf>
    <xf numFmtId="0" fontId="0" fillId="33" borderId="28" xfId="0" applyFill="1" applyBorder="1" applyAlignment="1" applyProtection="1">
      <alignment/>
      <protection/>
    </xf>
    <xf numFmtId="0" fontId="0" fillId="33" borderId="29" xfId="0" applyFill="1" applyBorder="1" applyAlignment="1" applyProtection="1">
      <alignment/>
      <protection/>
    </xf>
    <xf numFmtId="0" fontId="48" fillId="0" borderId="30" xfId="0" applyFont="1" applyBorder="1" applyAlignment="1" applyProtection="1">
      <alignment horizontal="left"/>
      <protection/>
    </xf>
    <xf numFmtId="0" fontId="48" fillId="0" borderId="0" xfId="0" applyFont="1" applyBorder="1" applyAlignment="1" applyProtection="1">
      <alignment horizontal="left"/>
      <protection/>
    </xf>
    <xf numFmtId="0" fontId="51" fillId="2" borderId="0" xfId="0" applyFont="1" applyFill="1" applyBorder="1" applyAlignment="1" applyProtection="1">
      <alignment horizontal="center"/>
      <protection/>
    </xf>
    <xf numFmtId="0" fontId="0" fillId="34" borderId="0" xfId="0" applyFill="1" applyAlignment="1" applyProtection="1">
      <alignment horizontal="right"/>
      <protection/>
    </xf>
    <xf numFmtId="0" fontId="0" fillId="33" borderId="20" xfId="0" applyFill="1" applyBorder="1" applyAlignment="1" applyProtection="1">
      <alignment horizontal="right"/>
      <protection/>
    </xf>
    <xf numFmtId="0" fontId="50" fillId="33" borderId="20" xfId="0" applyFont="1" applyFill="1" applyBorder="1" applyAlignment="1" applyProtection="1">
      <alignment horizontal="center"/>
      <protection/>
    </xf>
    <xf numFmtId="0" fontId="0" fillId="0" borderId="15" xfId="0" applyBorder="1" applyAlignment="1" applyProtection="1">
      <alignment/>
      <protection/>
    </xf>
    <xf numFmtId="0" fontId="48" fillId="0" borderId="10" xfId="0" applyFont="1" applyBorder="1" applyAlignment="1" applyProtection="1">
      <alignment/>
      <protection/>
    </xf>
    <xf numFmtId="0" fontId="0" fillId="0" borderId="0" xfId="0" applyAlignment="1" applyProtection="1">
      <alignment horizontal="left" wrapText="1"/>
      <protection/>
    </xf>
    <xf numFmtId="0" fontId="51" fillId="2" borderId="0" xfId="0" applyFont="1" applyFill="1" applyBorder="1" applyAlignment="1" applyProtection="1">
      <alignment horizontal="right"/>
      <protection/>
    </xf>
    <xf numFmtId="0" fontId="51" fillId="0" borderId="0" xfId="0" applyFont="1" applyAlignment="1" applyProtection="1">
      <alignment/>
      <protection hidden="1"/>
    </xf>
    <xf numFmtId="0" fontId="0" fillId="0" borderId="0" xfId="0" applyAlignment="1" applyProtection="1">
      <alignment/>
      <protection hidden="1"/>
    </xf>
    <xf numFmtId="0" fontId="55" fillId="0" borderId="31" xfId="0" applyFont="1" applyBorder="1" applyAlignment="1" applyProtection="1">
      <alignment horizontal="left"/>
      <protection/>
    </xf>
    <xf numFmtId="0" fontId="55" fillId="0" borderId="13" xfId="0" applyFont="1" applyBorder="1" applyAlignment="1" applyProtection="1">
      <alignment horizontal="left"/>
      <protection/>
    </xf>
    <xf numFmtId="0" fontId="51" fillId="4" borderId="0" xfId="0" applyFont="1" applyFill="1" applyAlignment="1" applyProtection="1">
      <alignment/>
      <protection hidden="1" locked="0"/>
    </xf>
    <xf numFmtId="0" fontId="0" fillId="33" borderId="0" xfId="0" applyFill="1" applyAlignment="1" applyProtection="1">
      <alignment horizontal="left" vertical="center" wrapText="1"/>
      <protection/>
    </xf>
    <xf numFmtId="0" fontId="0" fillId="33" borderId="0" xfId="0" applyFill="1" applyAlignment="1" applyProtection="1">
      <alignment horizontal="left" vertical="center"/>
      <protection/>
    </xf>
    <xf numFmtId="0" fontId="56" fillId="33" borderId="0" xfId="0" applyFont="1" applyFill="1" applyBorder="1" applyAlignment="1" applyProtection="1">
      <alignment horizontal="center"/>
      <protection/>
    </xf>
    <xf numFmtId="0" fontId="4" fillId="2" borderId="31" xfId="0" applyFont="1" applyFill="1" applyBorder="1" applyAlignment="1" applyProtection="1">
      <alignment horizontal="center"/>
      <protection/>
    </xf>
    <xf numFmtId="0" fontId="4" fillId="2" borderId="13" xfId="0" applyFont="1" applyFill="1" applyBorder="1" applyAlignment="1" applyProtection="1">
      <alignment horizontal="center"/>
      <protection/>
    </xf>
    <xf numFmtId="0" fontId="4" fillId="2" borderId="11" xfId="0" applyFont="1" applyFill="1" applyBorder="1" applyAlignment="1" applyProtection="1">
      <alignment horizontal="center"/>
      <protection/>
    </xf>
    <xf numFmtId="0" fontId="0" fillId="33" borderId="13" xfId="0" applyFill="1" applyBorder="1" applyAlignment="1" applyProtection="1">
      <alignment horizontal="center"/>
      <protection/>
    </xf>
    <xf numFmtId="0" fontId="34" fillId="0" borderId="13" xfId="0" applyFont="1" applyBorder="1" applyAlignment="1" applyProtection="1">
      <alignment vertical="top" wrapText="1"/>
      <protection/>
    </xf>
    <xf numFmtId="0" fontId="34" fillId="0" borderId="11" xfId="0" applyFont="1" applyBorder="1" applyAlignment="1" applyProtection="1">
      <alignment vertical="top" wrapText="1"/>
      <protection/>
    </xf>
    <xf numFmtId="0" fontId="42" fillId="2" borderId="32" xfId="0" applyFont="1" applyFill="1" applyBorder="1" applyAlignment="1" applyProtection="1">
      <alignment horizontal="left"/>
      <protection/>
    </xf>
    <xf numFmtId="0" fontId="42" fillId="2" borderId="26" xfId="0" applyFont="1" applyFill="1" applyBorder="1" applyAlignment="1" applyProtection="1">
      <alignment horizontal="left"/>
      <protection/>
    </xf>
    <xf numFmtId="0" fontId="42" fillId="2" borderId="27" xfId="0" applyFont="1" applyFill="1" applyBorder="1" applyAlignment="1" applyProtection="1">
      <alignment horizontal="left"/>
      <protection/>
    </xf>
    <xf numFmtId="0" fontId="0" fillId="0" borderId="0" xfId="0" applyAlignment="1" applyProtection="1">
      <alignment horizontal="left" wrapText="1"/>
      <protection/>
    </xf>
    <xf numFmtId="0" fontId="0" fillId="0" borderId="0" xfId="0" applyAlignment="1" applyProtection="1">
      <alignment horizontal="left"/>
      <protection/>
    </xf>
    <xf numFmtId="0" fontId="51" fillId="2" borderId="13" xfId="0" applyFont="1" applyFill="1" applyBorder="1" applyAlignment="1" applyProtection="1">
      <alignment horizontal="right" wrapText="1"/>
      <protection/>
    </xf>
    <xf numFmtId="0" fontId="51" fillId="2" borderId="0" xfId="0" applyFont="1" applyFill="1" applyBorder="1" applyAlignment="1" applyProtection="1">
      <alignment horizontal="right"/>
      <protection/>
    </xf>
    <xf numFmtId="0" fontId="51" fillId="2" borderId="0" xfId="0" applyFont="1" applyFill="1" applyBorder="1" applyAlignment="1" applyProtection="1">
      <alignment horizontal="right" wrapText="1"/>
      <protection/>
    </xf>
    <xf numFmtId="0" fontId="57" fillId="2" borderId="33" xfId="0" applyFont="1" applyFill="1" applyBorder="1" applyAlignment="1" applyProtection="1">
      <alignment horizontal="right"/>
      <protection/>
    </xf>
    <xf numFmtId="0" fontId="57" fillId="2" borderId="34" xfId="0" applyFont="1" applyFill="1" applyBorder="1" applyAlignment="1" applyProtection="1">
      <alignment horizontal="right"/>
      <protection/>
    </xf>
    <xf numFmtId="0" fontId="57" fillId="2" borderId="35" xfId="0" applyFont="1" applyFill="1" applyBorder="1" applyAlignment="1" applyProtection="1">
      <alignment horizontal="right"/>
      <protection/>
    </xf>
    <xf numFmtId="0" fontId="57" fillId="2" borderId="36" xfId="0" applyFont="1" applyFill="1" applyBorder="1" applyAlignment="1" applyProtection="1">
      <alignment horizontal="right"/>
      <protection/>
    </xf>
    <xf numFmtId="0" fontId="57" fillId="2" borderId="37" xfId="0" applyFont="1" applyFill="1" applyBorder="1" applyAlignment="1" applyProtection="1">
      <alignment horizontal="right"/>
      <protection/>
    </xf>
    <xf numFmtId="0" fontId="57" fillId="2" borderId="38" xfId="0" applyFont="1" applyFill="1" applyBorder="1" applyAlignment="1" applyProtection="1">
      <alignment horizontal="right"/>
      <protection/>
    </xf>
    <xf numFmtId="0" fontId="48" fillId="0" borderId="39" xfId="0" applyFont="1" applyBorder="1" applyAlignment="1" applyProtection="1">
      <alignment horizontal="left" wrapText="1"/>
      <protection/>
    </xf>
    <xf numFmtId="0" fontId="48" fillId="0" borderId="40" xfId="0" applyFont="1" applyBorder="1" applyAlignment="1" applyProtection="1">
      <alignment horizontal="left" wrapText="1"/>
      <protection/>
    </xf>
    <xf numFmtId="0" fontId="48" fillId="0" borderId="41" xfId="0" applyFont="1" applyBorder="1" applyAlignment="1" applyProtection="1">
      <alignment horizontal="left" wrapText="1"/>
      <protection/>
    </xf>
    <xf numFmtId="0" fontId="58" fillId="33" borderId="42" xfId="0" applyFont="1" applyFill="1" applyBorder="1" applyAlignment="1" applyProtection="1">
      <alignment vertical="center"/>
      <protection/>
    </xf>
    <xf numFmtId="0" fontId="0" fillId="0" borderId="14" xfId="0" applyBorder="1" applyAlignment="1" applyProtection="1">
      <alignment/>
      <protection/>
    </xf>
    <xf numFmtId="0" fontId="0" fillId="0" borderId="0" xfId="0" applyBorder="1" applyAlignment="1" applyProtection="1">
      <alignment horizontal="left" wrapText="1"/>
      <protection/>
    </xf>
    <xf numFmtId="0" fontId="53" fillId="2" borderId="31" xfId="0" applyFont="1" applyFill="1" applyBorder="1" applyAlignment="1" applyProtection="1">
      <alignment horizontal="left" vertical="top" wrapText="1"/>
      <protection/>
    </xf>
    <xf numFmtId="0" fontId="53" fillId="2" borderId="13" xfId="0" applyFont="1" applyFill="1" applyBorder="1" applyAlignment="1" applyProtection="1">
      <alignment horizontal="left" vertical="top" wrapText="1"/>
      <protection/>
    </xf>
    <xf numFmtId="0" fontId="53" fillId="2" borderId="11" xfId="0" applyFont="1" applyFill="1" applyBorder="1" applyAlignment="1" applyProtection="1">
      <alignment horizontal="left" vertical="top" wrapText="1"/>
      <protection/>
    </xf>
    <xf numFmtId="0" fontId="53" fillId="2" borderId="30" xfId="0" applyFont="1" applyFill="1" applyBorder="1" applyAlignment="1" applyProtection="1">
      <alignment vertical="top" wrapText="1"/>
      <protection/>
    </xf>
    <xf numFmtId="0" fontId="53" fillId="2" borderId="0" xfId="0" applyFont="1" applyFill="1" applyBorder="1" applyAlignment="1" applyProtection="1">
      <alignment vertical="top" wrapText="1"/>
      <protection/>
    </xf>
    <xf numFmtId="0" fontId="53" fillId="2" borderId="10" xfId="0" applyFont="1" applyFill="1" applyBorder="1" applyAlignment="1" applyProtection="1">
      <alignment vertical="top" wrapText="1"/>
      <protection/>
    </xf>
    <xf numFmtId="0" fontId="53" fillId="2" borderId="30" xfId="0" applyFont="1" applyFill="1" applyBorder="1" applyAlignment="1" applyProtection="1">
      <alignment horizontal="left" vertical="top" wrapText="1"/>
      <protection/>
    </xf>
    <xf numFmtId="0" fontId="53" fillId="2" borderId="0" xfId="0" applyFont="1" applyFill="1" applyBorder="1" applyAlignment="1" applyProtection="1">
      <alignment horizontal="left" vertical="top" wrapText="1"/>
      <protection/>
    </xf>
    <xf numFmtId="0" fontId="53" fillId="2" borderId="10" xfId="0" applyFont="1" applyFill="1" applyBorder="1" applyAlignment="1" applyProtection="1">
      <alignment horizontal="left" vertical="top" wrapText="1"/>
      <protection/>
    </xf>
    <xf numFmtId="0" fontId="4" fillId="14" borderId="31" xfId="0" applyFont="1" applyFill="1" applyBorder="1" applyAlignment="1" applyProtection="1">
      <alignment horizontal="center"/>
      <protection/>
    </xf>
    <xf numFmtId="0" fontId="4" fillId="14" borderId="13" xfId="0" applyFont="1" applyFill="1" applyBorder="1" applyAlignment="1" applyProtection="1">
      <alignment horizontal="center"/>
      <protection/>
    </xf>
    <xf numFmtId="0" fontId="4" fillId="14" borderId="11" xfId="0" applyFont="1" applyFill="1" applyBorder="1" applyAlignment="1" applyProtection="1">
      <alignment horizontal="center"/>
      <protection/>
    </xf>
    <xf numFmtId="0" fontId="0" fillId="33" borderId="43" xfId="0" applyFill="1" applyBorder="1" applyAlignment="1" applyProtection="1">
      <alignment horizontal="center"/>
      <protection/>
    </xf>
    <xf numFmtId="0" fontId="0" fillId="33" borderId="44" xfId="0" applyFill="1" applyBorder="1" applyAlignment="1" applyProtection="1">
      <alignment horizontal="center"/>
      <protection/>
    </xf>
    <xf numFmtId="0" fontId="0" fillId="0" borderId="30" xfId="0"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57" fillId="2" borderId="45" xfId="0" applyFont="1" applyFill="1" applyBorder="1" applyAlignment="1" applyProtection="1">
      <alignment horizontal="right"/>
      <protection/>
    </xf>
    <xf numFmtId="0" fontId="57" fillId="2" borderId="46" xfId="0" applyFont="1" applyFill="1" applyBorder="1" applyAlignment="1" applyProtection="1">
      <alignment horizontal="right"/>
      <protection/>
    </xf>
    <xf numFmtId="0" fontId="57" fillId="2" borderId="47" xfId="0" applyFont="1" applyFill="1" applyBorder="1" applyAlignment="1" applyProtection="1">
      <alignment horizontal="right"/>
      <protection/>
    </xf>
    <xf numFmtId="0" fontId="57" fillId="2" borderId="13" xfId="0" applyFont="1" applyFill="1" applyBorder="1" applyAlignment="1" applyProtection="1">
      <alignment horizontal="right"/>
      <protection/>
    </xf>
    <xf numFmtId="0" fontId="57" fillId="2" borderId="11" xfId="0" applyFont="1" applyFill="1" applyBorder="1" applyAlignment="1" applyProtection="1">
      <alignment horizontal="right"/>
      <protection/>
    </xf>
    <xf numFmtId="0" fontId="0" fillId="0" borderId="0" xfId="0" applyAlignment="1" applyProtection="1">
      <alignment horizontal="left" wrapText="1"/>
      <protection hidden="1"/>
    </xf>
    <xf numFmtId="0" fontId="0" fillId="0" borderId="0" xfId="0" applyAlignment="1" applyProtection="1">
      <alignment horizontal="left"/>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799847602844"/>
        </patternFill>
      </fill>
    </dxf>
    <dxf>
      <fill>
        <patternFill>
          <bgColor theme="7" tint="0.5999600291252136"/>
        </patternFill>
      </fill>
    </dxf>
    <dxf>
      <font>
        <color rgb="FF9C0006"/>
      </font>
      <fill>
        <patternFill>
          <bgColor rgb="FFFFC7CE"/>
        </patternFill>
      </fill>
    </dxf>
    <dxf>
      <font>
        <color rgb="FFC00000"/>
      </font>
      <fill>
        <patternFill patternType="none">
          <bgColor indexed="6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00291252136"/>
        </patternFill>
      </fill>
    </dxf>
    <dxf>
      <fill>
        <patternFill>
          <bgColor theme="4" tint="0.7999799847602844"/>
        </patternFill>
      </fill>
    </dxf>
    <dxf>
      <fill>
        <patternFill>
          <bgColor theme="7" tint="0.5999600291252136"/>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6" tint="0.5999600291252136"/>
        </patternFill>
      </fill>
    </dxf>
    <dxf>
      <fill>
        <patternFill>
          <bgColor theme="6" tint="0.5999600291252136"/>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
      <font>
        <color rgb="FFC0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228600</xdr:rowOff>
    </xdr:from>
    <xdr:to>
      <xdr:col>10</xdr:col>
      <xdr:colOff>400050</xdr:colOff>
      <xdr:row>0</xdr:row>
      <xdr:rowOff>1638300</xdr:rowOff>
    </xdr:to>
    <xdr:pic>
      <xdr:nvPicPr>
        <xdr:cNvPr id="1" name="Picture 5"/>
        <xdr:cNvPicPr preferRelativeResize="1">
          <a:picLocks noChangeAspect="1"/>
        </xdr:cNvPicPr>
      </xdr:nvPicPr>
      <xdr:blipFill>
        <a:blip r:embed="rId1"/>
        <a:stretch>
          <a:fillRect/>
        </a:stretch>
      </xdr:blipFill>
      <xdr:spPr>
        <a:xfrm>
          <a:off x="5638800" y="228600"/>
          <a:ext cx="3295650"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T41"/>
  <sheetViews>
    <sheetView showGridLines="0" tabSelected="1" zoomScale="90" zoomScaleNormal="90" zoomScalePageLayoutView="0" workbookViewId="0" topLeftCell="A1">
      <selection activeCell="F6" sqref="F6"/>
    </sheetView>
  </sheetViews>
  <sheetFormatPr defaultColWidth="8.8515625" defaultRowHeight="15"/>
  <cols>
    <col min="1" max="1" width="6.7109375" style="1" customWidth="1"/>
    <col min="2" max="2" width="10.28125" style="1" customWidth="1"/>
    <col min="3" max="3" width="8.8515625" style="1" customWidth="1"/>
    <col min="4" max="4" width="15.7109375" style="1" customWidth="1"/>
    <col min="5" max="5" width="21.28125" style="1" customWidth="1"/>
    <col min="6" max="6" width="20.7109375" style="1" customWidth="1"/>
    <col min="7" max="7" width="7.140625" style="4" customWidth="1"/>
    <col min="8" max="8" width="19.8515625" style="1" customWidth="1"/>
    <col min="9" max="9" width="8.8515625" style="1" customWidth="1"/>
    <col min="10" max="10" width="8.57421875" style="1" customWidth="1"/>
    <col min="11" max="11" width="6.421875" style="1" customWidth="1"/>
    <col min="12" max="16384" width="8.8515625" style="1" customWidth="1"/>
  </cols>
  <sheetData>
    <row r="1" spans="1:11" ht="159" customHeight="1">
      <c r="A1" s="8"/>
      <c r="B1" s="68" t="s">
        <v>7</v>
      </c>
      <c r="C1" s="69"/>
      <c r="D1" s="69"/>
      <c r="E1" s="69"/>
      <c r="F1" s="69"/>
      <c r="G1" s="69"/>
      <c r="H1" s="8"/>
      <c r="I1" s="8"/>
      <c r="J1" s="8"/>
      <c r="K1" s="8"/>
    </row>
    <row r="2" spans="1:11" ht="23.25" customHeight="1">
      <c r="A2" s="8"/>
      <c r="B2" s="70" t="s">
        <v>8</v>
      </c>
      <c r="C2" s="70"/>
      <c r="D2" s="70"/>
      <c r="E2" s="70"/>
      <c r="F2" s="70"/>
      <c r="G2" s="70"/>
      <c r="H2" s="70"/>
      <c r="I2" s="70"/>
      <c r="J2" s="70"/>
      <c r="K2" s="8"/>
    </row>
    <row r="3" spans="1:11" ht="23.25" customHeight="1">
      <c r="A3" s="8"/>
      <c r="B3" s="106" t="s">
        <v>21</v>
      </c>
      <c r="C3" s="107"/>
      <c r="D3" s="107"/>
      <c r="E3" s="107"/>
      <c r="F3" s="107"/>
      <c r="G3" s="107"/>
      <c r="H3" s="107"/>
      <c r="I3" s="107"/>
      <c r="J3" s="108"/>
      <c r="K3" s="8"/>
    </row>
    <row r="4" spans="1:11" ht="3" customHeight="1">
      <c r="A4" s="12"/>
      <c r="B4" s="71"/>
      <c r="C4" s="72"/>
      <c r="D4" s="72"/>
      <c r="E4" s="72"/>
      <c r="F4" s="72"/>
      <c r="G4" s="72"/>
      <c r="H4" s="72"/>
      <c r="I4" s="72"/>
      <c r="J4" s="73"/>
      <c r="K4" s="9"/>
    </row>
    <row r="5" spans="1:11" ht="15">
      <c r="A5" s="12"/>
      <c r="B5" s="77"/>
      <c r="C5" s="78"/>
      <c r="D5" s="78"/>
      <c r="E5" s="78"/>
      <c r="F5" s="78"/>
      <c r="G5" s="78"/>
      <c r="H5" s="79"/>
      <c r="J5" s="14"/>
      <c r="K5" s="32"/>
    </row>
    <row r="6" spans="1:16" ht="18">
      <c r="A6" s="12"/>
      <c r="B6" s="117" t="s">
        <v>26</v>
      </c>
      <c r="C6" s="117"/>
      <c r="D6" s="117"/>
      <c r="E6" s="118"/>
      <c r="F6" s="43"/>
      <c r="G6" s="10"/>
      <c r="H6" s="13"/>
      <c r="J6" s="29"/>
      <c r="K6" s="32"/>
      <c r="L6" s="28"/>
      <c r="M6" s="28"/>
      <c r="N6" s="28"/>
      <c r="O6" s="28"/>
      <c r="P6" s="28"/>
    </row>
    <row r="7" spans="1:15" ht="18">
      <c r="A7" s="12"/>
      <c r="B7" s="117" t="s">
        <v>25</v>
      </c>
      <c r="C7" s="117"/>
      <c r="D7" s="117"/>
      <c r="E7" s="118"/>
      <c r="F7" s="43"/>
      <c r="G7" s="10"/>
      <c r="H7" s="13"/>
      <c r="J7" s="30"/>
      <c r="K7" s="32"/>
      <c r="L7" s="31"/>
      <c r="M7" s="31"/>
      <c r="N7" s="31"/>
      <c r="O7" s="31"/>
    </row>
    <row r="8" spans="1:11" ht="18">
      <c r="A8" s="12"/>
      <c r="B8" s="85" t="s">
        <v>24</v>
      </c>
      <c r="C8" s="86"/>
      <c r="D8" s="86"/>
      <c r="E8" s="87"/>
      <c r="F8" s="44"/>
      <c r="G8" s="10"/>
      <c r="H8" s="13"/>
      <c r="J8" s="14"/>
      <c r="K8" s="32"/>
    </row>
    <row r="9" spans="1:11" ht="18">
      <c r="A9" s="12"/>
      <c r="B9" s="88" t="s">
        <v>23</v>
      </c>
      <c r="C9" s="89"/>
      <c r="D9" s="89"/>
      <c r="E9" s="90"/>
      <c r="F9" s="42"/>
      <c r="G9" s="10"/>
      <c r="H9" s="13"/>
      <c r="J9" s="14" t="s">
        <v>16</v>
      </c>
      <c r="K9" s="9"/>
    </row>
    <row r="10" spans="1:11" ht="18">
      <c r="A10" s="12"/>
      <c r="B10" s="114" t="s">
        <v>27</v>
      </c>
      <c r="C10" s="115"/>
      <c r="D10" s="115"/>
      <c r="E10" s="116"/>
      <c r="F10" s="43"/>
      <c r="G10" s="11"/>
      <c r="H10" s="13"/>
      <c r="J10" s="14"/>
      <c r="K10" s="46"/>
    </row>
    <row r="11" spans="1:11" ht="15">
      <c r="A11" s="12"/>
      <c r="B11" s="111"/>
      <c r="C11" s="112"/>
      <c r="D11" s="112"/>
      <c r="E11" s="112"/>
      <c r="F11" s="112"/>
      <c r="G11" s="112"/>
      <c r="H11" s="113"/>
      <c r="J11" s="14"/>
      <c r="K11" s="46"/>
    </row>
    <row r="12" spans="1:18" ht="20.25" customHeight="1">
      <c r="A12" s="12"/>
      <c r="B12" s="65" t="s">
        <v>0</v>
      </c>
      <c r="C12" s="66"/>
      <c r="D12" s="66"/>
      <c r="E12" s="66" t="str">
        <f>"Missing area ="&amp;(F6-F7-F8-F9-F10)&amp;" m2"</f>
        <v>Missing area =0 m2</v>
      </c>
      <c r="F12" s="75" t="str">
        <f>IF(F6=0," ",IF(F10+F9+F8+F7=F6,"yes - proceed to Step 2 and select your treatment methods","no - review your areas.  a = b + c + d + e"))</f>
        <v> </v>
      </c>
      <c r="G12" s="75"/>
      <c r="H12" s="75"/>
      <c r="I12" s="75"/>
      <c r="J12" s="76"/>
      <c r="K12" s="57"/>
      <c r="L12" s="56"/>
      <c r="M12" s="56"/>
      <c r="N12" s="56"/>
      <c r="O12" s="56"/>
      <c r="P12" s="56"/>
      <c r="Q12" s="56"/>
      <c r="R12" s="28"/>
    </row>
    <row r="13" spans="1:11" ht="15">
      <c r="A13" s="8"/>
      <c r="B13" s="74"/>
      <c r="C13" s="74"/>
      <c r="D13" s="74"/>
      <c r="E13" s="74"/>
      <c r="F13" s="74"/>
      <c r="G13" s="74"/>
      <c r="H13" s="74"/>
      <c r="I13" s="74"/>
      <c r="J13" s="74"/>
      <c r="K13" s="58"/>
    </row>
    <row r="14" spans="1:11" ht="23.25" customHeight="1">
      <c r="A14" s="12"/>
      <c r="B14" s="106" t="s">
        <v>22</v>
      </c>
      <c r="C14" s="107"/>
      <c r="D14" s="107"/>
      <c r="E14" s="107"/>
      <c r="F14" s="107"/>
      <c r="G14" s="107"/>
      <c r="H14" s="107"/>
      <c r="I14" s="107"/>
      <c r="J14" s="108"/>
      <c r="K14" s="46"/>
    </row>
    <row r="15" spans="1:11" ht="15.75">
      <c r="A15" s="12"/>
      <c r="B15" s="17" t="s">
        <v>17</v>
      </c>
      <c r="C15" s="17"/>
      <c r="D15" s="17"/>
      <c r="E15" s="17"/>
      <c r="F15" s="18"/>
      <c r="G15" s="62"/>
      <c r="H15" s="18"/>
      <c r="I15" s="18"/>
      <c r="J15" s="19"/>
      <c r="K15" s="46"/>
    </row>
    <row r="16" spans="1:11" ht="36" customHeight="1">
      <c r="A16" s="12"/>
      <c r="B16" s="18"/>
      <c r="C16" s="18"/>
      <c r="D16" s="21"/>
      <c r="E16" s="83" t="str">
        <f>IF(Sheet2!D3,"Area draining to the raintank","  ")</f>
        <v>  </v>
      </c>
      <c r="F16" s="83"/>
      <c r="G16" s="83"/>
      <c r="H16" s="83"/>
      <c r="I16" s="55" t="str">
        <f>IF(Rainwater_tank=TRUE,'Data Input'!F7," ")</f>
        <v> </v>
      </c>
      <c r="J16" s="19" t="str">
        <f>IF(Sheet2!D3,"m2"," ")</f>
        <v> </v>
      </c>
      <c r="K16" s="9"/>
    </row>
    <row r="17" spans="1:11" ht="23.25" customHeight="1">
      <c r="A17" s="12"/>
      <c r="B17" s="18"/>
      <c r="C17" s="18"/>
      <c r="D17" s="18"/>
      <c r="E17" s="83" t="str">
        <f>IF(Sheet2!D3,IF(Sheet2!D4,"Area draining to the raingarden","  "),IF(Sheet2!D4,"Area draining to the raingarden including roof area"," "))</f>
        <v> </v>
      </c>
      <c r="F17" s="83"/>
      <c r="G17" s="83"/>
      <c r="H17" s="83"/>
      <c r="I17" s="20"/>
      <c r="J17" s="19" t="str">
        <f>IF(Sheet2!D4,"m2"," ")</f>
        <v> </v>
      </c>
      <c r="K17" s="9"/>
    </row>
    <row r="18" spans="1:19" ht="43.5" customHeight="1">
      <c r="A18" s="12"/>
      <c r="B18" s="18"/>
      <c r="C18" s="18"/>
      <c r="D18" s="18"/>
      <c r="E18" s="84" t="str">
        <f>IF(Sheet2!D5,"Area of permeable pavement proposed?","  ")</f>
        <v>  </v>
      </c>
      <c r="F18" s="84"/>
      <c r="G18" s="84"/>
      <c r="H18" s="84"/>
      <c r="I18" s="20"/>
      <c r="J18" s="19" t="str">
        <f>IF(Sheet2!$D$5,"m2"," ")</f>
        <v> </v>
      </c>
      <c r="K18" s="9"/>
      <c r="L18" s="80" t="str">
        <f>IF($I$19&gt;(2*I18),"You can only have a maximum of twice the area of permeable pavement draining to permeable pavement.  Reduce the area draining to the pavement or increase the area of permeable pavement."," ")</f>
        <v> </v>
      </c>
      <c r="M18" s="80"/>
      <c r="N18" s="80"/>
      <c r="O18" s="80"/>
      <c r="P18" s="80"/>
      <c r="Q18" s="80"/>
      <c r="R18" s="80"/>
      <c r="S18" s="80"/>
    </row>
    <row r="19" spans="1:19" ht="36" customHeight="1">
      <c r="A19" s="12"/>
      <c r="B19" s="18"/>
      <c r="C19" s="18"/>
      <c r="D19" s="18"/>
      <c r="E19" s="82" t="str">
        <f>IF(Sheet2!D5,"Additional area draining to the permeable pavement?","  ")</f>
        <v>  </v>
      </c>
      <c r="F19" s="82"/>
      <c r="G19" s="82"/>
      <c r="H19" s="82"/>
      <c r="I19" s="22"/>
      <c r="J19" s="19" t="str">
        <f>IF(Sheet2!D5,"m2"," ")</f>
        <v> </v>
      </c>
      <c r="K19" s="9"/>
      <c r="L19" s="80" t="str">
        <f>IF(I18&gt;F8,"warning permeable pavement is only permitted in parking areas - the area specified exceeds your parking area, please amend this error!"," ")</f>
        <v> </v>
      </c>
      <c r="M19" s="80"/>
      <c r="N19" s="80"/>
      <c r="O19" s="80"/>
      <c r="P19" s="80"/>
      <c r="Q19" s="80"/>
      <c r="R19" s="80"/>
      <c r="S19" s="61"/>
    </row>
    <row r="20" spans="1:20" ht="22.5" customHeight="1">
      <c r="A20" s="12"/>
      <c r="B20" s="16"/>
      <c r="C20" s="16"/>
      <c r="D20" s="16"/>
      <c r="E20" s="23"/>
      <c r="F20" s="23"/>
      <c r="G20" s="24"/>
      <c r="H20" s="25" t="str">
        <f>"Total area treated must be &gt; "&amp;0.9*Sheet2!B23&amp;" m2 or 90% of the Total Impervious Area"</f>
        <v>Total area treated must be &gt; 0 m2 or 90% of the Total Impervious Area</v>
      </c>
      <c r="I20" s="26">
        <f>SUM(I16:I19)</f>
        <v>0</v>
      </c>
      <c r="J20" s="27">
        <f>IF(I20=0,0,(I16+I17+I18+I19)/(F7+F8+F9))</f>
        <v>0</v>
      </c>
      <c r="K20" s="9"/>
      <c r="L20" s="81" t="str">
        <f>IF($I$20&gt;$F$6," Warning the areas draining to your treatment devices are larger than your site!  Is this correct?"," ")</f>
        <v> </v>
      </c>
      <c r="M20" s="81"/>
      <c r="N20" s="81"/>
      <c r="O20" s="81"/>
      <c r="P20" s="81"/>
      <c r="Q20" s="81"/>
      <c r="R20" s="81"/>
      <c r="S20" s="81"/>
      <c r="T20" s="81"/>
    </row>
    <row r="21" spans="1:11" ht="26.25" customHeight="1">
      <c r="A21" s="12"/>
      <c r="B21" s="39"/>
      <c r="C21" s="40"/>
      <c r="D21" s="41"/>
      <c r="E21" s="91" t="str">
        <f>IF(Sheet2!B8=FALSE,"Please complete the data entry or fix your errors","More than 90% of your runoff is to be treated. Box 3 tells you the minimum deemed to comply size of your devices")</f>
        <v>Please complete the data entry or fix your errors</v>
      </c>
      <c r="F21" s="92"/>
      <c r="G21" s="92"/>
      <c r="H21" s="92"/>
      <c r="I21" s="92"/>
      <c r="J21" s="93"/>
      <c r="K21" s="9"/>
    </row>
    <row r="22" spans="1:11" ht="15">
      <c r="A22" s="37"/>
      <c r="B22" s="109"/>
      <c r="C22" s="110"/>
      <c r="D22" s="110"/>
      <c r="E22" s="110"/>
      <c r="F22" s="110"/>
      <c r="G22" s="110"/>
      <c r="H22" s="110"/>
      <c r="I22" s="110"/>
      <c r="J22" s="110"/>
      <c r="K22" s="9"/>
    </row>
    <row r="23" spans="1:11" ht="22.5">
      <c r="A23" s="12"/>
      <c r="B23" s="106" t="s">
        <v>19</v>
      </c>
      <c r="C23" s="107"/>
      <c r="D23" s="107"/>
      <c r="E23" s="107"/>
      <c r="F23" s="107"/>
      <c r="G23" s="107"/>
      <c r="H23" s="107"/>
      <c r="I23" s="107"/>
      <c r="J23" s="108"/>
      <c r="K23" s="9"/>
    </row>
    <row r="24" spans="1:11" ht="15">
      <c r="A24" s="12"/>
      <c r="B24" s="47"/>
      <c r="C24" s="47"/>
      <c r="D24" s="47"/>
      <c r="E24" s="47"/>
      <c r="F24" s="47"/>
      <c r="G24" s="48"/>
      <c r="H24" s="47"/>
      <c r="I24" s="47"/>
      <c r="J24" s="49"/>
      <c r="K24" s="45"/>
    </row>
    <row r="25" spans="1:11" ht="15">
      <c r="A25" s="12"/>
      <c r="B25" s="2"/>
      <c r="C25" s="2"/>
      <c r="D25" s="2"/>
      <c r="E25" s="2"/>
      <c r="F25" s="15"/>
      <c r="G25" s="6"/>
      <c r="H25" s="2"/>
      <c r="I25" s="2"/>
      <c r="J25" s="59"/>
      <c r="K25" s="46"/>
    </row>
    <row r="26" spans="1:11" ht="15">
      <c r="A26" s="12"/>
      <c r="C26" s="7"/>
      <c r="E26" s="53" t="str">
        <f>IF(Sheet2!D3,"You will need to use a rainwater tank of at least"," ")</f>
        <v> </v>
      </c>
      <c r="F26" s="7"/>
      <c r="I26" s="7" t="str">
        <f>IF(Sheet2!D3,LOOKUP(I16,Sheet2!B13:C20)," ")</f>
        <v> </v>
      </c>
      <c r="J26" s="60" t="str">
        <f>IF(Sheet2!D3,"kL"," ")</f>
        <v> </v>
      </c>
      <c r="K26" s="46"/>
    </row>
    <row r="27" spans="1:13" ht="15">
      <c r="A27" s="12"/>
      <c r="C27" s="7"/>
      <c r="E27" s="54" t="str">
        <f>IF(Sheet2!D4,"You will need to use a raingarden with a filter area of at least"," ")</f>
        <v> </v>
      </c>
      <c r="F27" s="7"/>
      <c r="I27" s="5" t="str">
        <f>IF(Sheet2!$D$4,IF(Sheet2!$D$3,IF(0.005076*('Data Input'!$I$17+'Data Input'!$I$16)&lt;2,2,0.005076*('Data Input'!$I$17+'Data Input'!$I$16)),IF(0.007614*'Data Input'!$I$17&lt;2,2,0.007614*'Data Input'!$I$17))," ")</f>
        <v> </v>
      </c>
      <c r="J27" s="60" t="str">
        <f>IF(Sheet2!D4,"m2"," ")</f>
        <v> </v>
      </c>
      <c r="K27" s="46"/>
      <c r="M27" s="3"/>
    </row>
    <row r="28" spans="1:11" ht="15">
      <c r="A28" s="12"/>
      <c r="C28" s="7"/>
      <c r="E28" s="54" t="str">
        <f>IF(Sheet2!D5,"You will need to use permeable pavement of at least"," ")</f>
        <v> </v>
      </c>
      <c r="F28" s="7"/>
      <c r="I28" s="7" t="str">
        <f>IF(Sheet2!D5,I18," ")</f>
        <v> </v>
      </c>
      <c r="J28" s="60" t="str">
        <f>IF(Sheet2!D5,"m2"," ")</f>
        <v> </v>
      </c>
      <c r="K28" s="46"/>
    </row>
    <row r="29" spans="1:11" ht="15">
      <c r="A29" s="51"/>
      <c r="B29" s="2"/>
      <c r="C29" s="2"/>
      <c r="D29" s="2"/>
      <c r="E29" s="2"/>
      <c r="F29" s="2"/>
      <c r="G29" s="6"/>
      <c r="H29" s="2"/>
      <c r="I29" s="2"/>
      <c r="J29" s="14"/>
      <c r="K29" s="46"/>
    </row>
    <row r="30" spans="1:11" ht="18.75">
      <c r="A30" s="52"/>
      <c r="B30" s="35" t="s">
        <v>4</v>
      </c>
      <c r="C30" s="33"/>
      <c r="D30" s="33"/>
      <c r="E30" s="33"/>
      <c r="F30" s="33"/>
      <c r="G30" s="34"/>
      <c r="H30" s="33"/>
      <c r="I30" s="33"/>
      <c r="J30" s="50"/>
      <c r="K30" s="46"/>
    </row>
    <row r="31" spans="1:11" ht="30.75" customHeight="1">
      <c r="A31" s="52"/>
      <c r="B31" s="103" t="s">
        <v>13</v>
      </c>
      <c r="C31" s="104"/>
      <c r="D31" s="104"/>
      <c r="E31" s="104"/>
      <c r="F31" s="104"/>
      <c r="G31" s="104"/>
      <c r="H31" s="104"/>
      <c r="I31" s="104"/>
      <c r="J31" s="105"/>
      <c r="K31" s="46"/>
    </row>
    <row r="32" spans="1:11" ht="30" customHeight="1">
      <c r="A32" s="52"/>
      <c r="B32" s="103" t="s">
        <v>15</v>
      </c>
      <c r="C32" s="104"/>
      <c r="D32" s="104"/>
      <c r="E32" s="104"/>
      <c r="F32" s="104"/>
      <c r="G32" s="104"/>
      <c r="H32" s="104"/>
      <c r="I32" s="104"/>
      <c r="J32" s="105"/>
      <c r="K32" s="46"/>
    </row>
    <row r="33" spans="1:11" ht="15.75" customHeight="1">
      <c r="A33" s="52"/>
      <c r="B33" s="103" t="s">
        <v>14</v>
      </c>
      <c r="C33" s="104"/>
      <c r="D33" s="104"/>
      <c r="E33" s="104"/>
      <c r="F33" s="104"/>
      <c r="G33" s="104"/>
      <c r="H33" s="104"/>
      <c r="I33" s="104"/>
      <c r="J33" s="105"/>
      <c r="K33" s="46"/>
    </row>
    <row r="34" spans="1:11" ht="45" customHeight="1">
      <c r="A34" s="52"/>
      <c r="B34" s="103" t="s">
        <v>12</v>
      </c>
      <c r="C34" s="104"/>
      <c r="D34" s="104"/>
      <c r="E34" s="104"/>
      <c r="F34" s="104"/>
      <c r="G34" s="104"/>
      <c r="H34" s="104"/>
      <c r="I34" s="104"/>
      <c r="J34" s="105"/>
      <c r="K34" s="46"/>
    </row>
    <row r="35" spans="1:11" ht="64.5" customHeight="1">
      <c r="A35" s="52"/>
      <c r="B35" s="100" t="s">
        <v>9</v>
      </c>
      <c r="C35" s="101"/>
      <c r="D35" s="101"/>
      <c r="E35" s="101"/>
      <c r="F35" s="101"/>
      <c r="G35" s="101"/>
      <c r="H35" s="101"/>
      <c r="I35" s="101"/>
      <c r="J35" s="102"/>
      <c r="K35" s="46"/>
    </row>
    <row r="36" spans="1:11" ht="32.25" customHeight="1">
      <c r="A36" s="52"/>
      <c r="B36" s="100" t="s">
        <v>10</v>
      </c>
      <c r="C36" s="101"/>
      <c r="D36" s="101"/>
      <c r="E36" s="101"/>
      <c r="F36" s="101"/>
      <c r="G36" s="101"/>
      <c r="H36" s="101"/>
      <c r="I36" s="101"/>
      <c r="J36" s="102"/>
      <c r="K36" s="46"/>
    </row>
    <row r="37" spans="1:11" ht="54" customHeight="1">
      <c r="A37" s="52"/>
      <c r="B37" s="97" t="s">
        <v>11</v>
      </c>
      <c r="C37" s="98"/>
      <c r="D37" s="98"/>
      <c r="E37" s="98"/>
      <c r="F37" s="98"/>
      <c r="G37" s="98"/>
      <c r="H37" s="98"/>
      <c r="I37" s="98"/>
      <c r="J37" s="99"/>
      <c r="K37" s="46"/>
    </row>
    <row r="38" spans="1:11" ht="38.25" customHeight="1">
      <c r="A38" s="36"/>
      <c r="B38" s="94" t="s">
        <v>18</v>
      </c>
      <c r="C38" s="95"/>
      <c r="D38" s="95"/>
      <c r="E38" s="95"/>
      <c r="F38" s="95"/>
      <c r="G38" s="95"/>
      <c r="H38" s="95"/>
      <c r="I38" s="95"/>
      <c r="J38" s="8"/>
      <c r="K38" s="38"/>
    </row>
    <row r="39" ht="15">
      <c r="G39" s="1"/>
    </row>
    <row r="41" spans="2:10" ht="15">
      <c r="B41" s="96"/>
      <c r="C41" s="96"/>
      <c r="D41" s="96"/>
      <c r="E41" s="96"/>
      <c r="F41" s="96"/>
      <c r="G41" s="96"/>
      <c r="H41" s="96"/>
      <c r="I41" s="96"/>
      <c r="J41" s="96"/>
    </row>
  </sheetData>
  <sheetProtection password="DD10" sheet="1" objects="1" scenarios="1" selectLockedCells="1"/>
  <mergeCells count="33">
    <mergeCell ref="B14:J14"/>
    <mergeCell ref="B3:J3"/>
    <mergeCell ref="B33:J33"/>
    <mergeCell ref="B32:J32"/>
    <mergeCell ref="B31:J31"/>
    <mergeCell ref="B23:J23"/>
    <mergeCell ref="B22:J22"/>
    <mergeCell ref="B11:H11"/>
    <mergeCell ref="B10:E10"/>
    <mergeCell ref="B6:E6"/>
    <mergeCell ref="E21:J21"/>
    <mergeCell ref="B38:I38"/>
    <mergeCell ref="B41:J41"/>
    <mergeCell ref="B37:J37"/>
    <mergeCell ref="B36:J36"/>
    <mergeCell ref="B35:J35"/>
    <mergeCell ref="B34:J34"/>
    <mergeCell ref="L18:S18"/>
    <mergeCell ref="L20:T20"/>
    <mergeCell ref="E19:H19"/>
    <mergeCell ref="L19:R19"/>
    <mergeCell ref="E16:H16"/>
    <mergeCell ref="E17:H17"/>
    <mergeCell ref="E18:H18"/>
    <mergeCell ref="B1:G1"/>
    <mergeCell ref="B2:J2"/>
    <mergeCell ref="B4:J4"/>
    <mergeCell ref="B13:J13"/>
    <mergeCell ref="F12:J12"/>
    <mergeCell ref="B5:H5"/>
    <mergeCell ref="B8:E8"/>
    <mergeCell ref="B9:E9"/>
    <mergeCell ref="B7:E7"/>
  </mergeCells>
  <conditionalFormatting sqref="F12">
    <cfRule type="containsText" priority="38" dxfId="23" operator="containsText" text="no">
      <formula>NOT(ISERROR(SEARCH("no",F12)))</formula>
    </cfRule>
    <cfRule type="containsText" priority="39" dxfId="24" operator="containsText" text="yes">
      <formula>NOT(ISERROR(SEARCH("yes",F12)))</formula>
    </cfRule>
  </conditionalFormatting>
  <conditionalFormatting sqref="B21">
    <cfRule type="expression" priority="37" dxfId="19">
      <formula>"Sheet2!$D$3=""TRUE"""</formula>
    </cfRule>
  </conditionalFormatting>
  <conditionalFormatting sqref="B21">
    <cfRule type="expression" priority="35" dxfId="19">
      <formula>"Sheet2!$D$3:$D$5"</formula>
    </cfRule>
  </conditionalFormatting>
  <conditionalFormatting sqref="E21:J21">
    <cfRule type="containsText" priority="6" dxfId="23" operator="containsText" text="Please complete the data entry or fix your errors">
      <formula>NOT(ISERROR(SEARCH("Please complete the data entry or fix your errors",E21)))</formula>
    </cfRule>
    <cfRule type="containsText" priority="7" dxfId="24" operator="containsText" text="More than 90% of your runoff is to be treated. Box 3 tells you the minimum deemed to comply size of your devices">
      <formula>NOT(ISERROR(SEARCH("More than 90% of your runoff is to be treated. Box 3 tells you the minimum deemed to comply size of your devices",E21)))</formula>
    </cfRule>
    <cfRule type="containsText" priority="13" dxfId="23" operator="containsText" text="Please complete the data entry or fix your errors">
      <formula>NOT(ISERROR(SEARCH("Please complete the data entry or fix your errors",E21)))</formula>
    </cfRule>
    <cfRule type="containsText" priority="14" dxfId="24" operator="containsText" text="Well done please proceed to Box 3">
      <formula>NOT(ISERROR(SEARCH("Well done please proceed to Box 3",E21)))</formula>
    </cfRule>
    <cfRule type="containsText" priority="15" dxfId="23" operator="containsText" text="Please fix your errors">
      <formula>NOT(ISERROR(SEARCH("Please fix your errors",E21)))</formula>
    </cfRule>
    <cfRule type="containsText" priority="29" dxfId="24" operator="containsText" text="Proceed to Box 3">
      <formula>NOT(ISERROR(SEARCH("Proceed to Box 3",E21)))</formula>
    </cfRule>
    <cfRule type="containsText" priority="30" dxfId="23" operator="containsText" text="You must treat at least 90% of the site - please amend the design">
      <formula>NOT(ISERROR(SEARCH("You must treat at least 90% of the site - please amend the design",E21)))</formula>
    </cfRule>
  </conditionalFormatting>
  <conditionalFormatting sqref="I17">
    <cfRule type="expression" priority="19" dxfId="4">
      <formula>J$17="m2"</formula>
    </cfRule>
    <cfRule type="expression" priority="26" dxfId="3">
      <formula>IF($E$17="Area draining to the raingarden?"," "," ")</formula>
    </cfRule>
  </conditionalFormatting>
  <conditionalFormatting sqref="I18:I19">
    <cfRule type="expression" priority="22" dxfId="4">
      <formula>$J$18="m2"</formula>
    </cfRule>
  </conditionalFormatting>
  <conditionalFormatting sqref="L18:S19">
    <cfRule type="containsText" priority="17" dxfId="23" operator="containsText" text="You can only have a maximum of twice the area of permeable pavement draining to permeable pavement">
      <formula>NOT(ISERROR(SEARCH("You can only have a maximum of twice the area of permeable pavement draining to permeable pavement",L18)))</formula>
    </cfRule>
    <cfRule type="containsText" priority="18" dxfId="23" operator="containsText" text="You can only have a maximum of twice the area draining to permeable pavement">
      <formula>NOT(ISERROR(SEARCH("You can only have a maximum of twice the area draining to permeable pavement",L18)))</formula>
    </cfRule>
  </conditionalFormatting>
  <conditionalFormatting sqref="L20:T20">
    <cfRule type="containsText" priority="16" dxfId="23" operator="containsText" text="Warning the areas draining to your treatment devices are larger than your site!  Is this correct?">
      <formula>NOT(ISERROR(SEARCH("Warning the areas draining to your treatment devices are larger than your site!  Is this correct?",L20)))</formula>
    </cfRule>
  </conditionalFormatting>
  <conditionalFormatting sqref="J20">
    <cfRule type="cellIs" priority="8" dxfId="23" operator="lessThan">
      <formula>0.9</formula>
    </cfRule>
    <cfRule type="cellIs" priority="9" dxfId="24" operator="greaterThan">
      <formula>0.89999999</formula>
    </cfRule>
    <cfRule type="cellIs" priority="10" dxfId="24" operator="greaterThan">
      <formula>0.89</formula>
    </cfRule>
    <cfRule type="cellIs" priority="11" dxfId="24" operator="greaterThan">
      <formula>0.9</formula>
    </cfRule>
    <cfRule type="cellIs" priority="12" dxfId="23" operator="lessThan">
      <formula>0.9</formula>
    </cfRule>
  </conditionalFormatting>
  <conditionalFormatting sqref="L12:Q12">
    <cfRule type="containsText" priority="4" dxfId="25" operator="containsText" text="Total Development Area = Roof Area + Car Parking Area + Paved Area + Landscaping Area">
      <formula>NOT(ISERROR(SEARCH("Total Development Area = Roof Area + Car Parking Area + Paved Area + Landscaping Area",L12)))</formula>
    </cfRule>
  </conditionalFormatting>
  <conditionalFormatting sqref="K13">
    <cfRule type="containsText" priority="3" dxfId="23" operator="containsText" text="Total Development Area = Roof Area + Car Parking Area + Paved Area + Landscaping Area">
      <formula>NOT(ISERROR(SEARCH("Total Development Area = Roof Area + Car Parking Area + Paved Area + Landscaping Area",K13)))</formula>
    </cfRule>
  </conditionalFormatting>
  <conditionalFormatting sqref="I16">
    <cfRule type="expression" priority="1" dxfId="4">
      <formula>J$16="m2"</formula>
    </cfRule>
    <cfRule type="expression" priority="2" dxfId="3">
      <formula>IF($E$16="Area draining to the raingarden?"," "," ")</formula>
    </cfRule>
  </conditionalFormatting>
  <printOptions/>
  <pageMargins left="0.7" right="0.7"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2:J23"/>
  <sheetViews>
    <sheetView zoomScalePageLayoutView="0" workbookViewId="0" topLeftCell="A1">
      <selection activeCell="D6" sqref="D6"/>
    </sheetView>
  </sheetViews>
  <sheetFormatPr defaultColWidth="8.8515625" defaultRowHeight="15"/>
  <cols>
    <col min="1" max="1" width="8.8515625" style="64" customWidth="1"/>
    <col min="2" max="2" width="20.8515625" style="64" bestFit="1" customWidth="1"/>
    <col min="3" max="16384" width="8.8515625" style="64" customWidth="1"/>
  </cols>
  <sheetData>
    <row r="2" spans="2:4" ht="15.75">
      <c r="B2" s="63"/>
      <c r="C2" s="63"/>
      <c r="D2" s="63"/>
    </row>
    <row r="3" spans="2:4" ht="15.75">
      <c r="B3" s="63" t="s">
        <v>1</v>
      </c>
      <c r="C3" s="63"/>
      <c r="D3" s="67" t="b">
        <v>0</v>
      </c>
    </row>
    <row r="4" spans="2:4" ht="15.75">
      <c r="B4" s="63" t="s">
        <v>2</v>
      </c>
      <c r="C4" s="63"/>
      <c r="D4" s="67" t="b">
        <v>0</v>
      </c>
    </row>
    <row r="5" spans="2:4" ht="15.75">
      <c r="B5" s="63" t="s">
        <v>3</v>
      </c>
      <c r="C5" s="63"/>
      <c r="D5" s="67" t="b">
        <v>0</v>
      </c>
    </row>
    <row r="6" spans="2:4" ht="15.75">
      <c r="B6" s="63"/>
      <c r="C6" s="63"/>
      <c r="D6" s="63"/>
    </row>
    <row r="7" spans="2:4" ht="15.75">
      <c r="B7" s="63"/>
      <c r="C7" s="63"/>
      <c r="D7" s="63"/>
    </row>
    <row r="8" spans="2:4" ht="15.75">
      <c r="B8" s="63" t="b">
        <f>AND('Data Input'!F6&gt;0,'Data Input'!I20&gt;=0.9*('Data Input'!F7+'Data Input'!F8+'Data Input'!F9),'Data Input'!$I$18&lt;=(2*'Data Input'!$F$8),'Data Input'!$I$20&lt;='Data Input'!$F$6)</f>
        <v>0</v>
      </c>
      <c r="C8" s="63"/>
      <c r="D8" s="63"/>
    </row>
    <row r="9" spans="2:4" ht="15.75">
      <c r="B9" s="63"/>
      <c r="C9" s="63"/>
      <c r="D9" s="63"/>
    </row>
    <row r="10" spans="2:9" ht="15">
      <c r="B10" s="119"/>
      <c r="C10" s="119"/>
      <c r="D10" s="119"/>
      <c r="E10" s="119"/>
      <c r="F10" s="119"/>
      <c r="G10" s="119"/>
      <c r="H10" s="119"/>
      <c r="I10" s="119"/>
    </row>
    <row r="11" spans="2:10" ht="15">
      <c r="B11" s="120"/>
      <c r="C11" s="120"/>
      <c r="D11" s="120"/>
      <c r="E11" s="120"/>
      <c r="F11" s="120"/>
      <c r="G11" s="120"/>
      <c r="H11" s="120"/>
      <c r="I11" s="120"/>
      <c r="J11" s="120"/>
    </row>
    <row r="12" spans="2:3" ht="15.75">
      <c r="B12" s="63" t="s">
        <v>5</v>
      </c>
      <c r="C12" s="63" t="s">
        <v>6</v>
      </c>
    </row>
    <row r="13" spans="2:3" ht="15.75">
      <c r="B13" s="63">
        <v>10</v>
      </c>
      <c r="C13" s="63">
        <v>1.5</v>
      </c>
    </row>
    <row r="14" spans="2:3" ht="15.75">
      <c r="B14" s="63">
        <v>300</v>
      </c>
      <c r="C14" s="63">
        <v>1.5</v>
      </c>
    </row>
    <row r="15" spans="2:3" ht="15.75">
      <c r="B15" s="63">
        <v>500</v>
      </c>
      <c r="C15" s="63">
        <v>3</v>
      </c>
    </row>
    <row r="16" spans="2:3" ht="15.75">
      <c r="B16" s="63">
        <v>600</v>
      </c>
      <c r="C16" s="63">
        <v>3</v>
      </c>
    </row>
    <row r="17" spans="2:3" ht="15.75">
      <c r="B17" s="63">
        <v>700</v>
      </c>
      <c r="C17" s="63">
        <v>5</v>
      </c>
    </row>
    <row r="18" spans="2:3" ht="15.75">
      <c r="B18" s="63">
        <v>800</v>
      </c>
      <c r="C18" s="63">
        <v>5</v>
      </c>
    </row>
    <row r="19" spans="2:3" ht="15.75">
      <c r="B19" s="63">
        <v>900</v>
      </c>
      <c r="C19" s="63">
        <v>5</v>
      </c>
    </row>
    <row r="20" spans="2:3" ht="15.75">
      <c r="B20" s="63">
        <v>1000</v>
      </c>
      <c r="C20" s="63">
        <v>5</v>
      </c>
    </row>
    <row r="23" spans="1:2" ht="15">
      <c r="A23" s="64" t="s">
        <v>20</v>
      </c>
      <c r="B23" s="64">
        <f>SUM('Data Input'!F7:F9)</f>
        <v>0</v>
      </c>
    </row>
  </sheetData>
  <sheetProtection password="DD10" sheet="1" objects="1" scenarios="1" selectLockedCells="1" selectUnlockedCells="1"/>
  <mergeCells count="2">
    <mergeCell ref="B10:I10"/>
    <mergeCell ref="B11:J11"/>
  </mergeCells>
  <conditionalFormatting sqref="B10:I10">
    <cfRule type="containsText" priority="2" dxfId="23" operator="containsText" text="You can only have a maximum of twice the area of permeable pavement draining to permeable pavement">
      <formula>NOT(ISERROR(SEARCH("You can only have a maximum of twice the area of permeable pavement draining to permeable pavement",B10)))</formula>
    </cfRule>
    <cfRule type="containsText" priority="3" dxfId="23" operator="containsText" text="You can only have a maximum of twice the area draining to permeable pavement">
      <formula>NOT(ISERROR(SEARCH("You can only have a maximum of twice the area draining to permeable pavement",B10)))</formula>
    </cfRule>
  </conditionalFormatting>
  <conditionalFormatting sqref="B11:J11">
    <cfRule type="containsText" priority="1" dxfId="23" operator="containsText" text="Warning the areas draining to your treatment devices are larger than your site!  Is this correct?">
      <formula>NOT(ISERROR(SEARCH("Warning the areas draining to your treatment devices are larger than your site!  Is this correct?",B11)))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dc:creator>
  <cp:keywords/>
  <dc:description/>
  <cp:lastModifiedBy>AimeeC</cp:lastModifiedBy>
  <dcterms:created xsi:type="dcterms:W3CDTF">2013-06-06T04:46:03Z</dcterms:created>
  <dcterms:modified xsi:type="dcterms:W3CDTF">2020-06-25T06:50:24Z</dcterms:modified>
  <cp:category/>
  <cp:version/>
  <cp:contentType/>
  <cp:contentStatus/>
</cp:coreProperties>
</file>