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umecc-my.sharepoint.com/personal/nolab_hume_vic_gov_au/Documents/Documents/Nola's Stuff/SUBMISSION FORMS/"/>
    </mc:Choice>
  </mc:AlternateContent>
  <xr:revisionPtr revIDLastSave="2" documentId="8_{905900DE-6179-46FD-BB4A-1784875E15B4}" xr6:coauthVersionLast="47" xr6:coauthVersionMax="47" xr10:uidLastSave="{D3245058-6BEE-48AA-805C-EA80A3489A15}"/>
  <bookViews>
    <workbookView xWindow="57480" yWindow="-120" windowWidth="29040" windowHeight="15720" activeTab="1" xr2:uid="{0E9C6780-B4D4-4A7A-A77D-C5285E4C7B40}"/>
  </bookViews>
  <sheets>
    <sheet name="Summary" sheetId="5" r:id="rId1"/>
    <sheet name="Streetscape Fees" sheetId="10" r:id="rId2"/>
    <sheet name="Reserve Fees" sheetId="11" r:id="rId3"/>
    <sheet name="Landscape Values Fees" sheetId="12" r:id="rId4"/>
    <sheet name="Sheet1" sheetId="1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0" l="1"/>
  <c r="D26" i="10"/>
  <c r="K32" i="10"/>
  <c r="K33" i="10"/>
  <c r="K35" i="10"/>
  <c r="J32" i="10"/>
  <c r="J33" i="10"/>
  <c r="J34" i="10"/>
  <c r="J35" i="10"/>
  <c r="H32" i="10"/>
  <c r="H33" i="10"/>
  <c r="H34" i="10"/>
  <c r="K34" i="10" s="1"/>
  <c r="H35" i="10"/>
  <c r="F32" i="10"/>
  <c r="F33" i="10"/>
  <c r="F34" i="10"/>
  <c r="F35" i="10"/>
  <c r="F12" i="10"/>
  <c r="H12" i="10"/>
  <c r="J12" i="10"/>
  <c r="F13" i="10"/>
  <c r="H13" i="10"/>
  <c r="J13" i="10"/>
  <c r="F14" i="10"/>
  <c r="H14" i="10"/>
  <c r="J14" i="10"/>
  <c r="F15" i="10"/>
  <c r="H15" i="10"/>
  <c r="J15" i="10"/>
  <c r="F16" i="10"/>
  <c r="H16" i="10"/>
  <c r="J16" i="10"/>
  <c r="J11" i="10"/>
  <c r="J17" i="10"/>
  <c r="J18" i="10"/>
  <c r="J19" i="10"/>
  <c r="H11" i="10"/>
  <c r="H17" i="10"/>
  <c r="H18" i="10"/>
  <c r="H19" i="10"/>
  <c r="F11" i="10"/>
  <c r="K11" i="10" s="1"/>
  <c r="F17" i="10"/>
  <c r="K17" i="10" s="1"/>
  <c r="F18" i="10"/>
  <c r="K18" i="10" s="1"/>
  <c r="F19" i="10"/>
  <c r="J22" i="10"/>
  <c r="J23" i="10"/>
  <c r="J24" i="10"/>
  <c r="H22" i="10"/>
  <c r="H23" i="10"/>
  <c r="H24" i="10"/>
  <c r="H25" i="10"/>
  <c r="F22" i="10"/>
  <c r="F23" i="10"/>
  <c r="F24" i="10"/>
  <c r="G10" i="12"/>
  <c r="E10" i="12"/>
  <c r="E9" i="12"/>
  <c r="G8" i="12"/>
  <c r="F8" i="12" s="1"/>
  <c r="E8" i="12"/>
  <c r="F31" i="10"/>
  <c r="H31" i="10"/>
  <c r="J31" i="10"/>
  <c r="F36" i="10"/>
  <c r="H36" i="10"/>
  <c r="J36" i="10"/>
  <c r="F37" i="10"/>
  <c r="H37" i="10"/>
  <c r="J37" i="10"/>
  <c r="F38" i="10"/>
  <c r="H38" i="10"/>
  <c r="J38" i="10"/>
  <c r="F39" i="10"/>
  <c r="H39" i="10"/>
  <c r="J39" i="10"/>
  <c r="F40" i="10"/>
  <c r="H40" i="10"/>
  <c r="J40" i="10"/>
  <c r="J10" i="10"/>
  <c r="J20" i="10"/>
  <c r="J21" i="10"/>
  <c r="J25" i="10"/>
  <c r="H10" i="10"/>
  <c r="H20" i="10"/>
  <c r="H21" i="10"/>
  <c r="F10" i="10"/>
  <c r="F20" i="10"/>
  <c r="F21" i="10"/>
  <c r="F25" i="10"/>
  <c r="J30" i="10"/>
  <c r="H30" i="10"/>
  <c r="F30" i="10"/>
  <c r="J9" i="10"/>
  <c r="H9" i="10"/>
  <c r="F9" i="10"/>
  <c r="G16" i="11"/>
  <c r="G14" i="11"/>
  <c r="E14" i="11"/>
  <c r="E16" i="11" s="1"/>
  <c r="F9" i="11"/>
  <c r="K16" i="10" l="1"/>
  <c r="K14" i="10"/>
  <c r="K15" i="10"/>
  <c r="K13" i="10"/>
  <c r="K12" i="10"/>
  <c r="K23" i="10"/>
  <c r="K24" i="10"/>
  <c r="K22" i="10"/>
  <c r="F10" i="12"/>
  <c r="K19" i="10"/>
  <c r="K40" i="10"/>
  <c r="J41" i="10"/>
  <c r="H41" i="10"/>
  <c r="F41" i="10"/>
  <c r="G9" i="12"/>
  <c r="F9" i="12" s="1"/>
  <c r="K25" i="10"/>
  <c r="H26" i="10"/>
  <c r="J26" i="10"/>
  <c r="K20" i="10"/>
  <c r="F26" i="10"/>
  <c r="K21" i="10"/>
  <c r="K31" i="10"/>
  <c r="K38" i="10"/>
  <c r="K10" i="10"/>
  <c r="K30" i="10"/>
  <c r="K42" i="10" s="1"/>
  <c r="K37" i="10"/>
  <c r="K36" i="10"/>
  <c r="K39" i="10"/>
  <c r="K9" i="10"/>
  <c r="G15" i="11"/>
  <c r="G18" i="11" s="1"/>
  <c r="F16" i="11"/>
  <c r="E15" i="11"/>
  <c r="F14" i="11"/>
  <c r="F11" i="12" l="1"/>
  <c r="K41" i="10"/>
  <c r="G11" i="12"/>
  <c r="K27" i="10"/>
  <c r="K26" i="10"/>
  <c r="F15" i="11"/>
  <c r="F18" i="11" s="1"/>
  <c r="K44" i="10" l="1"/>
</calcChain>
</file>

<file path=xl/sharedStrings.xml><?xml version="1.0" encoding="utf-8"?>
<sst xmlns="http://schemas.openxmlformats.org/spreadsheetml/2006/main" count="102" uniqueCount="69">
  <si>
    <t>Type of application</t>
  </si>
  <si>
    <t>Selection</t>
  </si>
  <si>
    <t>Rate Description</t>
  </si>
  <si>
    <t>Fee</t>
  </si>
  <si>
    <r>
      <rPr>
        <b/>
        <sz val="11"/>
        <color theme="1"/>
        <rFont val="Aptos Narrow"/>
        <family val="2"/>
        <scheme val="minor"/>
      </rPr>
      <t>Streetscape</t>
    </r>
    <r>
      <rPr>
        <sz val="11"/>
        <color theme="1"/>
        <rFont val="Aptos Narrow"/>
        <family val="2"/>
        <scheme val="minor"/>
      </rPr>
      <t xml:space="preserve"> Detail Design Submission </t>
    </r>
  </si>
  <si>
    <t>Standard Street</t>
  </si>
  <si>
    <r>
      <rPr>
        <b/>
        <sz val="11"/>
        <color theme="1"/>
        <rFont val="Aptos Narrow"/>
        <family val="2"/>
        <scheme val="minor"/>
      </rPr>
      <t>Streetscape</t>
    </r>
    <r>
      <rPr>
        <sz val="11"/>
        <color theme="1"/>
        <rFont val="Aptos Narrow"/>
        <family val="2"/>
        <scheme val="minor"/>
      </rPr>
      <t xml:space="preserve"> Construction Supervision </t>
    </r>
  </si>
  <si>
    <r>
      <rPr>
        <b/>
        <sz val="11"/>
        <color theme="1"/>
        <rFont val="Aptos Narrow"/>
        <family val="2"/>
        <scheme val="minor"/>
      </rPr>
      <t>Streetscape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2 year</t>
    </r>
    <r>
      <rPr>
        <sz val="11"/>
        <color theme="1"/>
        <rFont val="Aptos Narrow"/>
        <family val="2"/>
        <scheme val="minor"/>
      </rPr>
      <t xml:space="preserve"> Maintenance Supervision </t>
    </r>
  </si>
  <si>
    <t>Bond Admin Fee</t>
  </si>
  <si>
    <t>Bond Submission</t>
  </si>
  <si>
    <t>This allows for receiving and releasing a bond</t>
  </si>
  <si>
    <t>Resubmission Detail Design Engineering and Landscape</t>
  </si>
  <si>
    <t>Resubmission fee after approval</t>
  </si>
  <si>
    <t>Fee for resubmission based on admin and review time</t>
  </si>
  <si>
    <t>Reinspection Fee</t>
  </si>
  <si>
    <t>Failed Inspection</t>
  </si>
  <si>
    <t>Landscape Reserve:     Minimum Fee</t>
  </si>
  <si>
    <t>General Reserve Fee for Establishment and Maintenance</t>
  </si>
  <si>
    <r>
      <t xml:space="preserve">Minimum fee for areas up to </t>
    </r>
    <r>
      <rPr>
        <b/>
        <sz val="11"/>
        <color theme="1"/>
        <rFont val="Aptos Narrow"/>
        <family val="2"/>
        <scheme val="minor"/>
      </rPr>
      <t>1000m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</si>
  <si>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Landscape Reserve:        Standard Fee</t>
  </si>
  <si>
    <r>
      <t xml:space="preserve">Charged per Hectare with a sliding scale reduction </t>
    </r>
    <r>
      <rPr>
        <b/>
        <sz val="11"/>
        <color theme="1"/>
        <rFont val="Aptos Narrow"/>
        <family val="2"/>
        <scheme val="minor"/>
      </rPr>
      <t>over 5 ha</t>
    </r>
  </si>
  <si>
    <t>A</t>
  </si>
  <si>
    <t>0.1 to  5</t>
  </si>
  <si>
    <t>Calculation Sheet provided</t>
  </si>
  <si>
    <t>B</t>
  </si>
  <si>
    <t>5 to 10</t>
  </si>
  <si>
    <t>C</t>
  </si>
  <si>
    <t>10 +</t>
  </si>
  <si>
    <t>Landscape Values</t>
  </si>
  <si>
    <t>Landscape Values Fee charged per Hectare</t>
  </si>
  <si>
    <r>
      <t xml:space="preserve">Sliding scale reduction over </t>
    </r>
    <r>
      <rPr>
        <b/>
        <sz val="11"/>
        <color theme="1"/>
        <rFont val="Aptos Narrow"/>
        <family val="2"/>
        <scheme val="minor"/>
      </rPr>
      <t>5 ha</t>
    </r>
  </si>
  <si>
    <t>Up to  5</t>
  </si>
  <si>
    <t>Calculation Sheet to be provided</t>
  </si>
  <si>
    <t>Instructions:</t>
  </si>
  <si>
    <t>STREET NAME</t>
  </si>
  <si>
    <t>Length</t>
  </si>
  <si>
    <t>Plan Checking</t>
  </si>
  <si>
    <t>Construction Supervision</t>
  </si>
  <si>
    <t>2 year Maintenance</t>
  </si>
  <si>
    <t>Total</t>
  </si>
  <si>
    <t>TOTAL</t>
  </si>
  <si>
    <t>Populate the blue space</t>
  </si>
  <si>
    <t>Reserve Fee Minimum</t>
  </si>
  <si>
    <t>Per Ha Rate</t>
  </si>
  <si>
    <t>Minimum Fee for reserves</t>
  </si>
  <si>
    <t>10% of Per hectare rate up to 1000m2</t>
  </si>
  <si>
    <t>Reserve Fee Exceeding 0.1</t>
  </si>
  <si>
    <t>Ha Total</t>
  </si>
  <si>
    <t>Enter Hectare</t>
  </si>
  <si>
    <t>Percentage of Fee</t>
  </si>
  <si>
    <t>Ha</t>
  </si>
  <si>
    <t>Rate</t>
  </si>
  <si>
    <t xml:space="preserve">Total </t>
  </si>
  <si>
    <t>0 to  5</t>
  </si>
  <si>
    <t>10+</t>
  </si>
  <si>
    <t>Landscape Values Area</t>
  </si>
  <si>
    <t>Rate per metre of newly constructed streets</t>
  </si>
  <si>
    <t>Rate per metre of newly constructed boulevards</t>
  </si>
  <si>
    <t>Boulevard (roads with centre median)</t>
  </si>
  <si>
    <t>Charged for failure of Practical Completion of On-maintenance or handover Inspection</t>
  </si>
  <si>
    <t>Sub Total</t>
  </si>
  <si>
    <t>Streetscapes Total</t>
  </si>
  <si>
    <t xml:space="preserve">Length </t>
  </si>
  <si>
    <t>Fees to be charged prior to SOC</t>
  </si>
  <si>
    <t>Rate lin/m</t>
  </si>
  <si>
    <t>BOULEVARD NAME (roads with centre medians)</t>
  </si>
  <si>
    <t>Revision 1, July 2025.</t>
  </si>
  <si>
    <t>To use the calculator, please enter the street name and entire length in the blue areas</t>
  </si>
  <si>
    <t>Total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</si>
</sst>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wrapText="1"/>
    </xf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0" fillId="0" borderId="5" xfId="2" applyNumberFormat="1" applyFont="1" applyBorder="1"/>
    <xf numFmtId="44" fontId="0" fillId="0" borderId="5" xfId="1" applyFont="1" applyBorder="1"/>
    <xf numFmtId="0" fontId="0" fillId="0" borderId="13" xfId="0" applyBorder="1"/>
    <xf numFmtId="0" fontId="0" fillId="0" borderId="12" xfId="0" applyBorder="1"/>
    <xf numFmtId="0" fontId="0" fillId="0" borderId="12" xfId="2" applyNumberFormat="1" applyFont="1" applyBorder="1"/>
    <xf numFmtId="44" fontId="2" fillId="0" borderId="10" xfId="1" applyFont="1" applyBorder="1"/>
    <xf numFmtId="44" fontId="2" fillId="0" borderId="10" xfId="0" applyNumberFormat="1" applyFont="1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21" xfId="2" applyNumberFormat="1" applyFont="1" applyBorder="1"/>
    <xf numFmtId="44" fontId="0" fillId="0" borderId="14" xfId="1" applyFont="1" applyBorder="1"/>
    <xf numFmtId="44" fontId="2" fillId="0" borderId="0" xfId="1" applyFont="1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10" borderId="1" xfId="0" applyFill="1" applyBorder="1"/>
    <xf numFmtId="44" fontId="0" fillId="0" borderId="0" xfId="1" applyFont="1"/>
    <xf numFmtId="0" fontId="0" fillId="4" borderId="5" xfId="0" applyFill="1" applyBorder="1"/>
    <xf numFmtId="0" fontId="4" fillId="0" borderId="5" xfId="0" applyFont="1" applyBorder="1" applyAlignment="1">
      <alignment horizontal="center" vertical="center" wrapText="1"/>
    </xf>
    <xf numFmtId="44" fontId="0" fillId="4" borderId="5" xfId="0" applyNumberFormat="1" applyFill="1" applyBorder="1"/>
    <xf numFmtId="44" fontId="0" fillId="5" borderId="5" xfId="0" applyNumberFormat="1" applyFill="1" applyBorder="1"/>
    <xf numFmtId="44" fontId="0" fillId="10" borderId="0" xfId="1" applyFont="1" applyFill="1"/>
    <xf numFmtId="44" fontId="0" fillId="0" borderId="0" xfId="1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44" fontId="0" fillId="9" borderId="8" xfId="1" applyFont="1" applyFill="1" applyBorder="1" applyAlignment="1">
      <alignment horizontal="center" vertical="center"/>
    </xf>
    <xf numFmtId="44" fontId="0" fillId="9" borderId="11" xfId="1" applyFont="1" applyFill="1" applyBorder="1" applyAlignment="1">
      <alignment horizontal="center" vertical="center"/>
    </xf>
    <xf numFmtId="44" fontId="0" fillId="4" borderId="8" xfId="1" applyFont="1" applyFill="1" applyBorder="1" applyAlignment="1">
      <alignment horizontal="center" vertical="center"/>
    </xf>
    <xf numFmtId="44" fontId="0" fillId="4" borderId="11" xfId="1" applyFont="1" applyFill="1" applyBorder="1" applyAlignment="1">
      <alignment horizontal="center" vertical="center"/>
    </xf>
    <xf numFmtId="0" fontId="0" fillId="4" borderId="5" xfId="0" applyFill="1" applyBorder="1" applyAlignment="1">
      <alignment wrapText="1"/>
    </xf>
    <xf numFmtId="44" fontId="0" fillId="0" borderId="5" xfId="0" applyNumberFormat="1" applyBorder="1"/>
    <xf numFmtId="0" fontId="0" fillId="0" borderId="0" xfId="0" applyAlignment="1">
      <alignment horizontal="right" vertical="center"/>
    </xf>
    <xf numFmtId="44" fontId="3" fillId="0" borderId="17" xfId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4" fontId="0" fillId="2" borderId="8" xfId="1" applyFont="1" applyFill="1" applyBorder="1" applyAlignment="1">
      <alignment horizontal="center" vertical="center"/>
    </xf>
    <xf numFmtId="44" fontId="0" fillId="7" borderId="17" xfId="1" applyFont="1" applyFill="1" applyBorder="1" applyAlignment="1">
      <alignment horizontal="center" vertical="center"/>
    </xf>
    <xf numFmtId="44" fontId="0" fillId="12" borderId="17" xfId="1" applyFont="1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 wrapText="1"/>
    </xf>
    <xf numFmtId="44" fontId="0" fillId="11" borderId="8" xfId="1" applyFont="1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 wrapText="1"/>
    </xf>
    <xf numFmtId="44" fontId="0" fillId="11" borderId="11" xfId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 wrapText="1"/>
    </xf>
    <xf numFmtId="44" fontId="0" fillId="6" borderId="17" xfId="1" applyFont="1" applyFill="1" applyBorder="1" applyAlignment="1">
      <alignment horizontal="center" vertical="center"/>
    </xf>
    <xf numFmtId="0" fontId="2" fillId="12" borderId="15" xfId="0" applyFont="1" applyFill="1" applyBorder="1" applyAlignment="1">
      <alignment horizontal="center" vertical="center" wrapText="1"/>
    </xf>
    <xf numFmtId="0" fontId="0" fillId="12" borderId="16" xfId="0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44" fontId="0" fillId="13" borderId="8" xfId="1" applyFont="1" applyFill="1" applyBorder="1" applyAlignment="1">
      <alignment horizontal="center" vertical="center"/>
    </xf>
    <xf numFmtId="0" fontId="0" fillId="13" borderId="12" xfId="2" applyNumberFormat="1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/>
    </xf>
    <xf numFmtId="16" fontId="0" fillId="13" borderId="5" xfId="0" applyNumberFormat="1" applyFill="1" applyBorder="1" applyAlignment="1">
      <alignment horizontal="center"/>
    </xf>
    <xf numFmtId="0" fontId="0" fillId="13" borderId="9" xfId="2" applyNumberFormat="1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44" fontId="0" fillId="14" borderId="13" xfId="1" applyFont="1" applyFill="1" applyBorder="1" applyAlignment="1">
      <alignment horizontal="center" vertical="center"/>
    </xf>
    <xf numFmtId="0" fontId="0" fillId="14" borderId="12" xfId="2" applyNumberFormat="1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/>
    </xf>
    <xf numFmtId="16" fontId="0" fillId="14" borderId="5" xfId="0" applyNumberFormat="1" applyFill="1" applyBorder="1" applyAlignment="1">
      <alignment horizontal="center"/>
    </xf>
    <xf numFmtId="0" fontId="0" fillId="14" borderId="9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13" borderId="10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9" fontId="0" fillId="13" borderId="5" xfId="0" applyNumberFormat="1" applyFill="1" applyBorder="1" applyAlignment="1">
      <alignment horizontal="center" vertical="center"/>
    </xf>
    <xf numFmtId="9" fontId="0" fillId="13" borderId="5" xfId="2" applyFont="1" applyFill="1" applyBorder="1" applyAlignment="1">
      <alignment horizontal="center" vertical="center"/>
    </xf>
    <xf numFmtId="9" fontId="0" fillId="13" borderId="10" xfId="0" applyNumberFormat="1" applyFill="1" applyBorder="1" applyAlignment="1">
      <alignment horizontal="center" vertical="center"/>
    </xf>
    <xf numFmtId="9" fontId="0" fillId="14" borderId="5" xfId="0" applyNumberFormat="1" applyFill="1" applyBorder="1" applyAlignment="1">
      <alignment horizontal="center" vertical="center"/>
    </xf>
    <xf numFmtId="9" fontId="0" fillId="14" borderId="5" xfId="2" applyFont="1" applyFill="1" applyBorder="1" applyAlignment="1">
      <alignment horizontal="center" vertical="center"/>
    </xf>
    <xf numFmtId="9" fontId="0" fillId="14" borderId="10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10" borderId="0" xfId="0" applyFont="1" applyFill="1" applyAlignment="1">
      <alignment horizontal="center"/>
    </xf>
    <xf numFmtId="0" fontId="0" fillId="15" borderId="5" xfId="0" applyFill="1" applyBorder="1" applyAlignment="1">
      <alignment wrapText="1"/>
    </xf>
    <xf numFmtId="44" fontId="0" fillId="15" borderId="5" xfId="0" applyNumberFormat="1" applyFill="1" applyBorder="1"/>
    <xf numFmtId="0" fontId="0" fillId="15" borderId="5" xfId="0" applyFill="1" applyBorder="1"/>
    <xf numFmtId="0" fontId="0" fillId="15" borderId="5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44" fontId="0" fillId="10" borderId="34" xfId="0" applyNumberFormat="1" applyFill="1" applyBorder="1"/>
    <xf numFmtId="44" fontId="0" fillId="10" borderId="33" xfId="0" applyNumberFormat="1" applyFill="1" applyBorder="1"/>
    <xf numFmtId="0" fontId="0" fillId="5" borderId="5" xfId="0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0" fillId="0" borderId="16" xfId="0" applyBorder="1"/>
    <xf numFmtId="0" fontId="4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2" borderId="15" xfId="0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16" xfId="0" applyFill="1" applyBorder="1"/>
    <xf numFmtId="0" fontId="2" fillId="11" borderId="2" xfId="0" applyFont="1" applyFill="1" applyBorder="1" applyAlignment="1">
      <alignment horizontal="right"/>
    </xf>
    <xf numFmtId="0" fontId="0" fillId="0" borderId="39" xfId="0" applyBorder="1"/>
    <xf numFmtId="0" fontId="2" fillId="0" borderId="6" xfId="0" applyFont="1" applyBorder="1"/>
    <xf numFmtId="0" fontId="0" fillId="0" borderId="37" xfId="0" applyBorder="1"/>
    <xf numFmtId="0" fontId="4" fillId="0" borderId="32" xfId="0" applyFont="1" applyBorder="1" applyAlignment="1">
      <alignment horizontal="center" vertical="center"/>
    </xf>
    <xf numFmtId="0" fontId="0" fillId="11" borderId="5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11" borderId="24" xfId="0" applyFill="1" applyBorder="1" applyProtection="1">
      <protection locked="0"/>
    </xf>
    <xf numFmtId="44" fontId="2" fillId="0" borderId="35" xfId="1" applyFont="1" applyBorder="1"/>
    <xf numFmtId="0" fontId="2" fillId="8" borderId="5" xfId="0" applyFont="1" applyFill="1" applyBorder="1" applyAlignment="1">
      <alignment horizontal="center" vertical="center" wrapText="1"/>
    </xf>
    <xf numFmtId="44" fontId="2" fillId="8" borderId="5" xfId="1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0" fillId="16" borderId="5" xfId="0" applyFill="1" applyBorder="1"/>
    <xf numFmtId="0" fontId="0" fillId="9" borderId="27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11" borderId="27" xfId="0" applyFill="1" applyBorder="1" applyAlignment="1">
      <alignment horizontal="center" vertical="center" wrapText="1"/>
    </xf>
    <xf numFmtId="0" fontId="0" fillId="11" borderId="22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13" borderId="20" xfId="1" applyFont="1" applyFill="1" applyBorder="1" applyAlignment="1">
      <alignment horizontal="center" vertical="center" wrapText="1"/>
    </xf>
    <xf numFmtId="44" fontId="0" fillId="13" borderId="26" xfId="1" applyFont="1" applyFill="1" applyBorder="1" applyAlignment="1">
      <alignment horizontal="center" vertical="center" wrapText="1"/>
    </xf>
    <xf numFmtId="44" fontId="0" fillId="13" borderId="23" xfId="1" applyFont="1" applyFill="1" applyBorder="1" applyAlignment="1">
      <alignment horizontal="center" vertical="center" wrapText="1"/>
    </xf>
    <xf numFmtId="44" fontId="0" fillId="14" borderId="20" xfId="1" applyFont="1" applyFill="1" applyBorder="1" applyAlignment="1">
      <alignment horizontal="center" vertical="center" wrapText="1"/>
    </xf>
    <xf numFmtId="44" fontId="0" fillId="14" borderId="26" xfId="1" applyFont="1" applyFill="1" applyBorder="1" applyAlignment="1">
      <alignment horizontal="center" vertical="center" wrapText="1"/>
    </xf>
    <xf numFmtId="44" fontId="0" fillId="14" borderId="2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10" borderId="25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4" fontId="2" fillId="0" borderId="37" xfId="1" applyFont="1" applyBorder="1" applyAlignment="1">
      <alignment horizontal="center" vertical="center"/>
    </xf>
    <xf numFmtId="44" fontId="2" fillId="0" borderId="31" xfId="1" applyFont="1" applyBorder="1" applyAlignment="1">
      <alignment horizontal="center" vertical="center"/>
    </xf>
    <xf numFmtId="44" fontId="2" fillId="2" borderId="38" xfId="1" applyFont="1" applyFill="1" applyBorder="1" applyAlignment="1">
      <alignment horizontal="center" vertical="center"/>
    </xf>
    <xf numFmtId="44" fontId="2" fillId="2" borderId="4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11" borderId="2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F666D-C2AB-4EF6-9C30-F9ED044FFA9D}">
  <sheetPr>
    <pageSetUpPr fitToPage="1"/>
  </sheetPr>
  <dimension ref="A1:I27"/>
  <sheetViews>
    <sheetView topLeftCell="A14" zoomScale="84" zoomScaleNormal="84" workbookViewId="0">
      <selection activeCell="C14" sqref="C14"/>
    </sheetView>
  </sheetViews>
  <sheetFormatPr defaultRowHeight="15" x14ac:dyDescent="0.25"/>
  <cols>
    <col min="2" max="2" width="24.7109375" style="1" customWidth="1"/>
    <col min="3" max="3" width="24.42578125" customWidth="1"/>
    <col min="4" max="4" width="29.85546875" customWidth="1"/>
    <col min="5" max="5" width="16.140625" style="6" customWidth="1"/>
    <col min="6" max="6" width="3.85546875" customWidth="1"/>
    <col min="7" max="7" width="12" style="29" customWidth="1"/>
    <col min="8" max="8" width="10.140625" bestFit="1" customWidth="1"/>
    <col min="9" max="9" width="42.5703125" style="1" customWidth="1"/>
    <col min="10" max="10" width="16.140625" customWidth="1"/>
    <col min="16" max="16" width="9.140625" customWidth="1"/>
  </cols>
  <sheetData>
    <row r="1" spans="1:9" ht="15.75" thickBot="1" x14ac:dyDescent="0.3"/>
    <row r="2" spans="1:9" ht="46.5" customHeight="1" thickBot="1" x14ac:dyDescent="0.3">
      <c r="A2" s="6"/>
      <c r="B2" s="96" t="s">
        <v>0</v>
      </c>
      <c r="C2" s="36" t="s">
        <v>1</v>
      </c>
      <c r="D2" s="45" t="s">
        <v>2</v>
      </c>
      <c r="E2" s="44" t="s">
        <v>3</v>
      </c>
      <c r="G2" s="34"/>
      <c r="I2"/>
    </row>
    <row r="3" spans="1:9" ht="35.25" customHeight="1" x14ac:dyDescent="0.25">
      <c r="A3" s="6"/>
      <c r="B3" s="129" t="s">
        <v>4</v>
      </c>
      <c r="C3" s="49" t="s">
        <v>5</v>
      </c>
      <c r="D3" s="50" t="s">
        <v>56</v>
      </c>
      <c r="E3" s="37">
        <v>3</v>
      </c>
      <c r="I3"/>
    </row>
    <row r="4" spans="1:9" ht="30.75" customHeight="1" thickBot="1" x14ac:dyDescent="0.3">
      <c r="A4" s="6"/>
      <c r="B4" s="130"/>
      <c r="C4" s="51" t="s">
        <v>58</v>
      </c>
      <c r="D4" s="51" t="s">
        <v>57</v>
      </c>
      <c r="E4" s="38">
        <v>4.5</v>
      </c>
      <c r="F4" s="6"/>
      <c r="G4" s="35"/>
      <c r="H4" s="6"/>
    </row>
    <row r="5" spans="1:9" ht="30.75" customHeight="1" x14ac:dyDescent="0.25">
      <c r="A5" s="6"/>
      <c r="B5" s="131" t="s">
        <v>6</v>
      </c>
      <c r="C5" s="52" t="s">
        <v>5</v>
      </c>
      <c r="D5" s="53" t="s">
        <v>56</v>
      </c>
      <c r="E5" s="54">
        <v>5</v>
      </c>
      <c r="F5" s="6"/>
      <c r="G5" s="35"/>
      <c r="H5" s="6"/>
    </row>
    <row r="6" spans="1:9" ht="31.5" customHeight="1" thickBot="1" x14ac:dyDescent="0.3">
      <c r="A6" s="6"/>
      <c r="B6" s="132"/>
      <c r="C6" s="55" t="s">
        <v>58</v>
      </c>
      <c r="D6" s="55" t="s">
        <v>57</v>
      </c>
      <c r="E6" s="56">
        <v>7.5</v>
      </c>
      <c r="F6" s="6"/>
      <c r="G6" s="35"/>
      <c r="H6" s="43"/>
    </row>
    <row r="7" spans="1:9" ht="30" customHeight="1" x14ac:dyDescent="0.25">
      <c r="A7" s="6"/>
      <c r="B7" s="133" t="s">
        <v>7</v>
      </c>
      <c r="C7" s="57" t="s">
        <v>5</v>
      </c>
      <c r="D7" s="58" t="s">
        <v>56</v>
      </c>
      <c r="E7" s="39">
        <v>7</v>
      </c>
      <c r="F7" s="6"/>
      <c r="G7" s="35"/>
      <c r="H7" s="6"/>
    </row>
    <row r="8" spans="1:9" ht="30" customHeight="1" thickBot="1" x14ac:dyDescent="0.3">
      <c r="A8" s="6"/>
      <c r="B8" s="134"/>
      <c r="C8" s="59" t="s">
        <v>58</v>
      </c>
      <c r="D8" s="59" t="s">
        <v>57</v>
      </c>
      <c r="E8" s="40">
        <v>10.5</v>
      </c>
      <c r="F8" s="6"/>
      <c r="G8" s="35"/>
      <c r="H8" s="6"/>
    </row>
    <row r="9" spans="1:9" ht="18" customHeight="1" thickBot="1" x14ac:dyDescent="0.3">
      <c r="A9" s="6"/>
      <c r="B9" s="135"/>
      <c r="C9" s="135"/>
      <c r="D9" s="135"/>
      <c r="E9" s="135"/>
      <c r="F9" s="6"/>
      <c r="G9" s="35"/>
      <c r="H9" s="6"/>
    </row>
    <row r="10" spans="1:9" ht="30.75" thickBot="1" x14ac:dyDescent="0.3">
      <c r="A10" s="6"/>
      <c r="B10" s="60" t="s">
        <v>8</v>
      </c>
      <c r="C10" s="61" t="s">
        <v>9</v>
      </c>
      <c r="D10" s="62" t="s">
        <v>10</v>
      </c>
      <c r="E10" s="63">
        <v>450</v>
      </c>
      <c r="F10" s="6"/>
      <c r="G10" s="35"/>
      <c r="H10" s="6"/>
    </row>
    <row r="11" spans="1:9" ht="15" customHeight="1" thickBot="1" x14ac:dyDescent="0.3">
      <c r="A11" s="6"/>
      <c r="B11" s="142"/>
      <c r="C11" s="142"/>
      <c r="D11" s="142"/>
      <c r="E11" s="142"/>
      <c r="F11" s="6"/>
      <c r="G11" s="35"/>
      <c r="H11" s="6"/>
    </row>
    <row r="12" spans="1:9" ht="48" customHeight="1" thickBot="1" x14ac:dyDescent="0.3">
      <c r="A12" s="6"/>
      <c r="B12" s="64" t="s">
        <v>11</v>
      </c>
      <c r="C12" s="65" t="s">
        <v>12</v>
      </c>
      <c r="D12" s="65" t="s">
        <v>13</v>
      </c>
      <c r="E12" s="48">
        <v>500</v>
      </c>
      <c r="F12" s="6"/>
      <c r="G12" s="35"/>
      <c r="H12" s="6"/>
    </row>
    <row r="13" spans="1:9" ht="15.75" thickBot="1" x14ac:dyDescent="0.3">
      <c r="A13" s="6"/>
      <c r="B13" s="142"/>
      <c r="C13" s="142"/>
      <c r="D13" s="142"/>
      <c r="E13" s="142"/>
      <c r="F13" s="6"/>
      <c r="G13" s="35"/>
      <c r="H13" s="6"/>
    </row>
    <row r="14" spans="1:9" ht="45.75" thickBot="1" x14ac:dyDescent="0.3">
      <c r="A14" s="6"/>
      <c r="B14" s="66" t="s">
        <v>14</v>
      </c>
      <c r="C14" s="67" t="s">
        <v>15</v>
      </c>
      <c r="D14" s="67" t="s">
        <v>59</v>
      </c>
      <c r="E14" s="47">
        <v>300</v>
      </c>
      <c r="F14" s="6"/>
      <c r="G14" s="35"/>
      <c r="H14" s="6"/>
    </row>
    <row r="15" spans="1:9" ht="18" customHeight="1" thickBot="1" x14ac:dyDescent="0.3">
      <c r="A15" s="6"/>
      <c r="B15" s="135"/>
      <c r="C15" s="135"/>
      <c r="D15" s="135"/>
      <c r="E15" s="135"/>
      <c r="F15" s="6"/>
      <c r="G15" s="35"/>
      <c r="H15" s="6"/>
    </row>
    <row r="16" spans="1:9" ht="45" customHeight="1" x14ac:dyDescent="0.25">
      <c r="A16" s="6"/>
      <c r="B16" s="68" t="s">
        <v>16</v>
      </c>
      <c r="C16" s="69" t="s">
        <v>17</v>
      </c>
      <c r="D16" s="69" t="s">
        <v>18</v>
      </c>
      <c r="E16" s="46">
        <v>1930</v>
      </c>
      <c r="F16" s="6"/>
      <c r="G16" s="35"/>
      <c r="H16" s="6"/>
    </row>
    <row r="17" spans="1:8" ht="45" x14ac:dyDescent="0.25">
      <c r="A17" s="6"/>
      <c r="B17" s="77" t="s">
        <v>19</v>
      </c>
      <c r="C17" s="78" t="s">
        <v>17</v>
      </c>
      <c r="D17" s="78" t="s">
        <v>20</v>
      </c>
      <c r="E17" s="79">
        <v>19300</v>
      </c>
      <c r="F17" s="6"/>
      <c r="G17" s="35"/>
      <c r="H17" s="6"/>
    </row>
    <row r="18" spans="1:8" ht="21" customHeight="1" x14ac:dyDescent="0.25">
      <c r="A18" s="6"/>
      <c r="B18" s="80" t="s">
        <v>21</v>
      </c>
      <c r="C18" s="81" t="s">
        <v>22</v>
      </c>
      <c r="D18" s="93">
        <v>1</v>
      </c>
      <c r="E18" s="139" t="s">
        <v>23</v>
      </c>
      <c r="F18" s="6"/>
      <c r="G18" s="35"/>
      <c r="H18" s="6"/>
    </row>
    <row r="19" spans="1:8" ht="20.25" customHeight="1" x14ac:dyDescent="0.25">
      <c r="A19" s="6"/>
      <c r="B19" s="80" t="s">
        <v>24</v>
      </c>
      <c r="C19" s="82" t="s">
        <v>25</v>
      </c>
      <c r="D19" s="94">
        <v>0.75</v>
      </c>
      <c r="E19" s="140"/>
      <c r="F19" s="6"/>
      <c r="G19" s="35"/>
      <c r="H19" s="6"/>
    </row>
    <row r="20" spans="1:8" ht="21" customHeight="1" thickBot="1" x14ac:dyDescent="0.3">
      <c r="A20" s="6"/>
      <c r="B20" s="83" t="s">
        <v>26</v>
      </c>
      <c r="C20" s="89" t="s">
        <v>27</v>
      </c>
      <c r="D20" s="95">
        <v>0.5</v>
      </c>
      <c r="E20" s="141"/>
      <c r="F20" s="6"/>
      <c r="G20" s="35"/>
      <c r="H20" s="6"/>
    </row>
    <row r="21" spans="1:8" ht="15.75" thickBot="1" x14ac:dyDescent="0.3">
      <c r="A21" s="6"/>
      <c r="F21" s="6"/>
      <c r="G21" s="35"/>
      <c r="H21" s="6"/>
    </row>
    <row r="22" spans="1:8" ht="37.5" customHeight="1" x14ac:dyDescent="0.25">
      <c r="A22" s="6"/>
      <c r="B22" s="70" t="s">
        <v>28</v>
      </c>
      <c r="C22" s="71" t="s">
        <v>29</v>
      </c>
      <c r="D22" s="71" t="s">
        <v>30</v>
      </c>
      <c r="E22" s="72">
        <v>10000</v>
      </c>
      <c r="F22" s="6"/>
      <c r="G22" s="35"/>
      <c r="H22" s="6"/>
    </row>
    <row r="23" spans="1:8" ht="20.25" customHeight="1" x14ac:dyDescent="0.25">
      <c r="A23" s="6"/>
      <c r="B23" s="73" t="s">
        <v>21</v>
      </c>
      <c r="C23" s="74" t="s">
        <v>31</v>
      </c>
      <c r="D23" s="90">
        <v>1</v>
      </c>
      <c r="E23" s="136" t="s">
        <v>32</v>
      </c>
      <c r="F23" s="6"/>
      <c r="G23" s="35"/>
      <c r="H23" s="6"/>
    </row>
    <row r="24" spans="1:8" ht="18.75" customHeight="1" x14ac:dyDescent="0.25">
      <c r="B24" s="73" t="s">
        <v>24</v>
      </c>
      <c r="C24" s="75" t="s">
        <v>25</v>
      </c>
      <c r="D24" s="91">
        <v>0.75</v>
      </c>
      <c r="E24" s="137"/>
    </row>
    <row r="25" spans="1:8" ht="24" customHeight="1" thickBot="1" x14ac:dyDescent="0.3">
      <c r="B25" s="76" t="s">
        <v>26</v>
      </c>
      <c r="C25" s="88" t="s">
        <v>27</v>
      </c>
      <c r="D25" s="92">
        <v>0.5</v>
      </c>
      <c r="E25" s="138"/>
    </row>
    <row r="26" spans="1:8" x14ac:dyDescent="0.25">
      <c r="E26" s="7"/>
    </row>
    <row r="27" spans="1:8" ht="16.5" customHeight="1" x14ac:dyDescent="0.25">
      <c r="D27" t="s">
        <v>66</v>
      </c>
    </row>
  </sheetData>
  <sheetProtection algorithmName="SHA-512" hashValue="843MjHg2cYyt9r6LRaY1/ag2X2qYiAGRP1WmjSHp0NCDV++o7CIJ/WDN7jijROiSLePvvm7rEa9KM1hAjRmgUA==" saltValue="C1uE0IbyZb6Y7sD/Jc1mng==" spinCount="100000" sheet="1" objects="1" scenarios="1" selectLockedCells="1" selectUnlockedCells="1"/>
  <mergeCells count="9">
    <mergeCell ref="B3:B4"/>
    <mergeCell ref="B5:B6"/>
    <mergeCell ref="B7:B8"/>
    <mergeCell ref="B15:E15"/>
    <mergeCell ref="E23:E25"/>
    <mergeCell ref="E18:E20"/>
    <mergeCell ref="B9:E9"/>
    <mergeCell ref="B11:E11"/>
    <mergeCell ref="B13:E13"/>
  </mergeCells>
  <pageMargins left="0.25" right="0.25" top="0.75" bottom="0.75" header="0.3" footer="0.3"/>
  <pageSetup paperSize="8" orientation="landscape" r:id="rId1"/>
  <headerFooter>
    <oddFooter>&amp;C_x000D_&amp;1#&amp;"Aptos"&amp;10&amp;KFF0000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1DE4E-2AE0-45A3-A3DB-15C706CE5A23}">
  <dimension ref="C2:K44"/>
  <sheetViews>
    <sheetView tabSelected="1" workbookViewId="0">
      <selection activeCell="D10" sqref="D10"/>
    </sheetView>
  </sheetViews>
  <sheetFormatPr defaultRowHeight="15" x14ac:dyDescent="0.25"/>
  <cols>
    <col min="3" max="3" width="21.85546875" bestFit="1" customWidth="1"/>
    <col min="6" max="6" width="19.5703125" customWidth="1"/>
    <col min="7" max="7" width="12.7109375" customWidth="1"/>
    <col min="8" max="8" width="19.5703125" customWidth="1"/>
    <col min="9" max="9" width="13.5703125" customWidth="1"/>
    <col min="10" max="10" width="19.85546875" customWidth="1"/>
    <col min="11" max="11" width="22.140625" customWidth="1"/>
  </cols>
  <sheetData>
    <row r="2" spans="3:11" ht="24" x14ac:dyDescent="0.4">
      <c r="C2" s="107" t="s">
        <v>33</v>
      </c>
    </row>
    <row r="4" spans="3:11" ht="18.75" x14ac:dyDescent="0.3">
      <c r="C4" s="108" t="s">
        <v>67</v>
      </c>
    </row>
    <row r="7" spans="3:11" ht="30" x14ac:dyDescent="0.25">
      <c r="C7" s="143" t="s">
        <v>34</v>
      </c>
      <c r="D7" s="145" t="s">
        <v>62</v>
      </c>
      <c r="E7" s="41" t="s">
        <v>36</v>
      </c>
      <c r="F7" s="2"/>
      <c r="G7" s="106" t="s">
        <v>37</v>
      </c>
      <c r="H7" s="2"/>
      <c r="I7" s="101" t="s">
        <v>38</v>
      </c>
      <c r="J7" s="2"/>
      <c r="K7" s="2" t="s">
        <v>39</v>
      </c>
    </row>
    <row r="8" spans="3:11" x14ac:dyDescent="0.25">
      <c r="C8" s="144"/>
      <c r="D8" s="145"/>
      <c r="E8" s="30" t="s">
        <v>64</v>
      </c>
      <c r="F8" s="2"/>
      <c r="G8" s="8" t="s">
        <v>64</v>
      </c>
      <c r="H8" s="2"/>
      <c r="I8" s="98" t="s">
        <v>64</v>
      </c>
      <c r="J8" s="2"/>
      <c r="K8" s="2"/>
    </row>
    <row r="9" spans="3:11" x14ac:dyDescent="0.25">
      <c r="C9" s="120"/>
      <c r="D9" s="121"/>
      <c r="E9" s="32">
        <v>3</v>
      </c>
      <c r="F9" s="42">
        <f>D9*E9</f>
        <v>0</v>
      </c>
      <c r="G9" s="33">
        <v>5</v>
      </c>
      <c r="H9" s="42">
        <f>G9*D9</f>
        <v>0</v>
      </c>
      <c r="I9" s="99">
        <v>7</v>
      </c>
      <c r="J9" s="42">
        <f>I9*D9</f>
        <v>0</v>
      </c>
      <c r="K9" s="42">
        <f>F9+H9+J9</f>
        <v>0</v>
      </c>
    </row>
    <row r="10" spans="3:11" x14ac:dyDescent="0.25">
      <c r="C10" s="120"/>
      <c r="D10" s="121"/>
      <c r="E10" s="32">
        <v>3</v>
      </c>
      <c r="F10" s="42">
        <f>D10*E10</f>
        <v>0</v>
      </c>
      <c r="G10" s="33">
        <v>5</v>
      </c>
      <c r="H10" s="42">
        <f t="shared" ref="H10:H21" si="0">G10*D10</f>
        <v>0</v>
      </c>
      <c r="I10" s="99">
        <v>7</v>
      </c>
      <c r="J10" s="42">
        <f t="shared" ref="J10:J25" si="1">I10*D10</f>
        <v>0</v>
      </c>
      <c r="K10" s="42">
        <f t="shared" ref="K10:K26" si="2">F10+H10+J10</f>
        <v>0</v>
      </c>
    </row>
    <row r="11" spans="3:11" x14ac:dyDescent="0.25">
      <c r="C11" s="120"/>
      <c r="D11" s="121"/>
      <c r="E11" s="32">
        <v>3</v>
      </c>
      <c r="F11" s="42">
        <f t="shared" ref="F11:F19" si="3">D11*E11</f>
        <v>0</v>
      </c>
      <c r="G11" s="33">
        <v>5</v>
      </c>
      <c r="H11" s="42">
        <f t="shared" si="0"/>
        <v>0</v>
      </c>
      <c r="I11" s="99">
        <v>7</v>
      </c>
      <c r="J11" s="42">
        <f t="shared" si="1"/>
        <v>0</v>
      </c>
      <c r="K11" s="42">
        <f t="shared" si="2"/>
        <v>0</v>
      </c>
    </row>
    <row r="12" spans="3:11" x14ac:dyDescent="0.25">
      <c r="C12" s="120"/>
      <c r="D12" s="121"/>
      <c r="E12" s="32">
        <v>3</v>
      </c>
      <c r="F12" s="42">
        <f t="shared" ref="F12:F16" si="4">D12*E12</f>
        <v>0</v>
      </c>
      <c r="G12" s="33">
        <v>5</v>
      </c>
      <c r="H12" s="42">
        <f t="shared" ref="H12:H16" si="5">G12*D12</f>
        <v>0</v>
      </c>
      <c r="I12" s="99">
        <v>7</v>
      </c>
      <c r="J12" s="42">
        <f t="shared" ref="J12:J16" si="6">I12*D12</f>
        <v>0</v>
      </c>
      <c r="K12" s="42">
        <f t="shared" ref="K12:K16" si="7">F12+H12+J12</f>
        <v>0</v>
      </c>
    </row>
    <row r="13" spans="3:11" x14ac:dyDescent="0.25">
      <c r="C13" s="120"/>
      <c r="D13" s="121"/>
      <c r="E13" s="32">
        <v>3</v>
      </c>
      <c r="F13" s="42">
        <f t="shared" si="4"/>
        <v>0</v>
      </c>
      <c r="G13" s="33">
        <v>5</v>
      </c>
      <c r="H13" s="42">
        <f t="shared" si="5"/>
        <v>0</v>
      </c>
      <c r="I13" s="99">
        <v>7</v>
      </c>
      <c r="J13" s="42">
        <f t="shared" si="6"/>
        <v>0</v>
      </c>
      <c r="K13" s="42">
        <f t="shared" si="7"/>
        <v>0</v>
      </c>
    </row>
    <row r="14" spans="3:11" x14ac:dyDescent="0.25">
      <c r="C14" s="120"/>
      <c r="D14" s="121"/>
      <c r="E14" s="32">
        <v>3</v>
      </c>
      <c r="F14" s="42">
        <f t="shared" si="4"/>
        <v>0</v>
      </c>
      <c r="G14" s="33">
        <v>5</v>
      </c>
      <c r="H14" s="42">
        <f t="shared" si="5"/>
        <v>0</v>
      </c>
      <c r="I14" s="99">
        <v>7</v>
      </c>
      <c r="J14" s="42">
        <f t="shared" si="6"/>
        <v>0</v>
      </c>
      <c r="K14" s="42">
        <f t="shared" si="7"/>
        <v>0</v>
      </c>
    </row>
    <row r="15" spans="3:11" x14ac:dyDescent="0.25">
      <c r="C15" s="120"/>
      <c r="D15" s="121"/>
      <c r="E15" s="32">
        <v>3</v>
      </c>
      <c r="F15" s="42">
        <f t="shared" si="4"/>
        <v>0</v>
      </c>
      <c r="G15" s="33">
        <v>5</v>
      </c>
      <c r="H15" s="42">
        <f t="shared" si="5"/>
        <v>0</v>
      </c>
      <c r="I15" s="99">
        <v>7</v>
      </c>
      <c r="J15" s="42">
        <f t="shared" si="6"/>
        <v>0</v>
      </c>
      <c r="K15" s="42">
        <f t="shared" si="7"/>
        <v>0</v>
      </c>
    </row>
    <row r="16" spans="3:11" x14ac:dyDescent="0.25">
      <c r="C16" s="120"/>
      <c r="D16" s="121"/>
      <c r="E16" s="32">
        <v>3</v>
      </c>
      <c r="F16" s="42">
        <f t="shared" si="4"/>
        <v>0</v>
      </c>
      <c r="G16" s="33">
        <v>5</v>
      </c>
      <c r="H16" s="42">
        <f t="shared" si="5"/>
        <v>0</v>
      </c>
      <c r="I16" s="99">
        <v>7</v>
      </c>
      <c r="J16" s="42">
        <f t="shared" si="6"/>
        <v>0</v>
      </c>
      <c r="K16" s="42">
        <f t="shared" si="7"/>
        <v>0</v>
      </c>
    </row>
    <row r="17" spans="3:11" x14ac:dyDescent="0.25">
      <c r="C17" s="120"/>
      <c r="D17" s="121"/>
      <c r="E17" s="32">
        <v>3</v>
      </c>
      <c r="F17" s="42">
        <f t="shared" si="3"/>
        <v>0</v>
      </c>
      <c r="G17" s="33">
        <v>5</v>
      </c>
      <c r="H17" s="42">
        <f t="shared" si="0"/>
        <v>0</v>
      </c>
      <c r="I17" s="99">
        <v>7</v>
      </c>
      <c r="J17" s="42">
        <f t="shared" si="1"/>
        <v>0</v>
      </c>
      <c r="K17" s="42">
        <f t="shared" si="2"/>
        <v>0</v>
      </c>
    </row>
    <row r="18" spans="3:11" x14ac:dyDescent="0.25">
      <c r="C18" s="120"/>
      <c r="D18" s="121"/>
      <c r="E18" s="32">
        <v>3</v>
      </c>
      <c r="F18" s="42">
        <f t="shared" si="3"/>
        <v>0</v>
      </c>
      <c r="G18" s="33">
        <v>5</v>
      </c>
      <c r="H18" s="42">
        <f t="shared" si="0"/>
        <v>0</v>
      </c>
      <c r="I18" s="99">
        <v>7</v>
      </c>
      <c r="J18" s="42">
        <f t="shared" si="1"/>
        <v>0</v>
      </c>
      <c r="K18" s="42">
        <f t="shared" si="2"/>
        <v>0</v>
      </c>
    </row>
    <row r="19" spans="3:11" x14ac:dyDescent="0.25">
      <c r="C19" s="120"/>
      <c r="D19" s="121"/>
      <c r="E19" s="32">
        <v>3</v>
      </c>
      <c r="F19" s="42">
        <f t="shared" si="3"/>
        <v>0</v>
      </c>
      <c r="G19" s="33">
        <v>5</v>
      </c>
      <c r="H19" s="42">
        <f t="shared" si="0"/>
        <v>0</v>
      </c>
      <c r="I19" s="99">
        <v>7</v>
      </c>
      <c r="J19" s="42">
        <f t="shared" si="1"/>
        <v>0</v>
      </c>
      <c r="K19" s="42">
        <f t="shared" si="2"/>
        <v>0</v>
      </c>
    </row>
    <row r="20" spans="3:11" x14ac:dyDescent="0.25">
      <c r="C20" s="120"/>
      <c r="D20" s="121"/>
      <c r="E20" s="32">
        <v>3</v>
      </c>
      <c r="F20" s="42">
        <f t="shared" ref="F20:F25" si="8">D20*E20</f>
        <v>0</v>
      </c>
      <c r="G20" s="33">
        <v>5</v>
      </c>
      <c r="H20" s="42">
        <f t="shared" si="0"/>
        <v>0</v>
      </c>
      <c r="I20" s="99">
        <v>7</v>
      </c>
      <c r="J20" s="42">
        <f t="shared" si="1"/>
        <v>0</v>
      </c>
      <c r="K20" s="42">
        <f t="shared" si="2"/>
        <v>0</v>
      </c>
    </row>
    <row r="21" spans="3:11" x14ac:dyDescent="0.25">
      <c r="C21" s="120"/>
      <c r="D21" s="121"/>
      <c r="E21" s="32">
        <v>3</v>
      </c>
      <c r="F21" s="42">
        <f t="shared" si="8"/>
        <v>0</v>
      </c>
      <c r="G21" s="33">
        <v>5</v>
      </c>
      <c r="H21" s="42">
        <f t="shared" si="0"/>
        <v>0</v>
      </c>
      <c r="I21" s="99">
        <v>7</v>
      </c>
      <c r="J21" s="42">
        <f t="shared" si="1"/>
        <v>0</v>
      </c>
      <c r="K21" s="42">
        <f t="shared" si="2"/>
        <v>0</v>
      </c>
    </row>
    <row r="22" spans="3:11" x14ac:dyDescent="0.25">
      <c r="C22" s="120"/>
      <c r="D22" s="121"/>
      <c r="E22" s="32">
        <v>3</v>
      </c>
      <c r="F22" s="42">
        <f>D22*E22</f>
        <v>0</v>
      </c>
      <c r="G22" s="33">
        <v>5</v>
      </c>
      <c r="H22" s="42">
        <f>G22*D22</f>
        <v>0</v>
      </c>
      <c r="I22" s="99">
        <v>7</v>
      </c>
      <c r="J22" s="42">
        <f>I22*D22</f>
        <v>0</v>
      </c>
      <c r="K22" s="42">
        <f>F22+H22+J22</f>
        <v>0</v>
      </c>
    </row>
    <row r="23" spans="3:11" x14ac:dyDescent="0.25">
      <c r="C23" s="120"/>
      <c r="D23" s="121"/>
      <c r="E23" s="32">
        <v>3</v>
      </c>
      <c r="F23" s="42">
        <f>D23*E23</f>
        <v>0</v>
      </c>
      <c r="G23" s="33">
        <v>5</v>
      </c>
      <c r="H23" s="42">
        <f>G23*D23</f>
        <v>0</v>
      </c>
      <c r="I23" s="99">
        <v>7</v>
      </c>
      <c r="J23" s="42">
        <f>I23*D23</f>
        <v>0</v>
      </c>
      <c r="K23" s="42">
        <f>F23+H23+J23</f>
        <v>0</v>
      </c>
    </row>
    <row r="24" spans="3:11" x14ac:dyDescent="0.25">
      <c r="C24" s="120"/>
      <c r="D24" s="121"/>
      <c r="E24" s="32">
        <v>3</v>
      </c>
      <c r="F24" s="42">
        <f>D24*E24</f>
        <v>0</v>
      </c>
      <c r="G24" s="33">
        <v>5</v>
      </c>
      <c r="H24" s="42">
        <f>G24*D24</f>
        <v>0</v>
      </c>
      <c r="I24" s="99">
        <v>7</v>
      </c>
      <c r="J24" s="42">
        <f>I24*D24</f>
        <v>0</v>
      </c>
      <c r="K24" s="42">
        <f>F24+H24+J24</f>
        <v>0</v>
      </c>
    </row>
    <row r="25" spans="3:11" x14ac:dyDescent="0.25">
      <c r="C25" s="120"/>
      <c r="D25" s="121"/>
      <c r="E25" s="32">
        <v>3</v>
      </c>
      <c r="F25" s="42">
        <f t="shared" si="8"/>
        <v>0</v>
      </c>
      <c r="G25" s="33">
        <v>5</v>
      </c>
      <c r="H25" s="42">
        <f>G25*D25</f>
        <v>0</v>
      </c>
      <c r="I25" s="99">
        <v>7</v>
      </c>
      <c r="J25" s="42">
        <f t="shared" si="1"/>
        <v>0</v>
      </c>
      <c r="K25" s="42">
        <f t="shared" si="2"/>
        <v>0</v>
      </c>
    </row>
    <row r="26" spans="3:11" x14ac:dyDescent="0.25">
      <c r="C26" s="128" t="s">
        <v>68</v>
      </c>
      <c r="D26" s="128">
        <f>SUM(D9:D25)</f>
        <v>0</v>
      </c>
      <c r="E26" s="126" t="s">
        <v>40</v>
      </c>
      <c r="F26" s="42">
        <f>SUM(F9:F25)</f>
        <v>0</v>
      </c>
      <c r="G26" s="33"/>
      <c r="H26" s="42">
        <f>SUM(H9:H25)</f>
        <v>0</v>
      </c>
      <c r="I26" s="99"/>
      <c r="J26" s="42">
        <f>SUM(J9:J25)</f>
        <v>0</v>
      </c>
      <c r="K26" s="42">
        <f t="shared" si="2"/>
        <v>0</v>
      </c>
    </row>
    <row r="27" spans="3:11" x14ac:dyDescent="0.25">
      <c r="D27" s="127"/>
      <c r="E27" s="103"/>
      <c r="F27" s="104"/>
      <c r="G27" s="104"/>
      <c r="H27" s="104"/>
      <c r="I27" s="104"/>
      <c r="J27" s="104" t="s">
        <v>60</v>
      </c>
      <c r="K27" s="105">
        <f>SUM(K9:K25)</f>
        <v>0</v>
      </c>
    </row>
    <row r="28" spans="3:11" x14ac:dyDescent="0.25">
      <c r="D28" s="146"/>
      <c r="E28" s="147"/>
      <c r="F28" s="147"/>
      <c r="G28" s="147"/>
      <c r="H28" s="147"/>
      <c r="I28" s="147"/>
      <c r="J28" s="147"/>
      <c r="K28" s="148"/>
    </row>
    <row r="29" spans="3:11" ht="51.6" customHeight="1" x14ac:dyDescent="0.25">
      <c r="C29" s="31" t="s">
        <v>65</v>
      </c>
      <c r="D29" s="31" t="s">
        <v>35</v>
      </c>
      <c r="E29" s="30"/>
      <c r="F29" s="42"/>
      <c r="G29" s="33"/>
      <c r="H29" s="42"/>
      <c r="I29" s="100"/>
      <c r="J29" s="42"/>
      <c r="K29" s="42"/>
    </row>
    <row r="30" spans="3:11" x14ac:dyDescent="0.25">
      <c r="C30" s="120"/>
      <c r="D30" s="121"/>
      <c r="E30" s="32">
        <v>4.5</v>
      </c>
      <c r="F30" s="42">
        <f t="shared" ref="F30" si="9">D30*E30</f>
        <v>0</v>
      </c>
      <c r="G30" s="33">
        <v>7.5</v>
      </c>
      <c r="H30" s="42">
        <f t="shared" ref="H30" si="10">G30*D30</f>
        <v>0</v>
      </c>
      <c r="I30" s="99">
        <v>10.5</v>
      </c>
      <c r="J30" s="42">
        <f t="shared" ref="J30" si="11">I30*D30</f>
        <v>0</v>
      </c>
      <c r="K30" s="42">
        <f t="shared" ref="K30" si="12">F30+H30+J30</f>
        <v>0</v>
      </c>
    </row>
    <row r="31" spans="3:11" x14ac:dyDescent="0.25">
      <c r="C31" s="120"/>
      <c r="D31" s="121"/>
      <c r="E31" s="32">
        <v>4.5</v>
      </c>
      <c r="F31" s="42">
        <f t="shared" ref="F31:F40" si="13">D31*E31</f>
        <v>0</v>
      </c>
      <c r="G31" s="33">
        <v>7.5</v>
      </c>
      <c r="H31" s="42">
        <f>G31*D31</f>
        <v>0</v>
      </c>
      <c r="I31" s="99">
        <v>10.5</v>
      </c>
      <c r="J31" s="42">
        <f t="shared" ref="J31:J40" si="14">I31*D31</f>
        <v>0</v>
      </c>
      <c r="K31" s="42">
        <f>F31+H31+J31</f>
        <v>0</v>
      </c>
    </row>
    <row r="32" spans="3:11" x14ac:dyDescent="0.25">
      <c r="C32" s="120"/>
      <c r="D32" s="121"/>
      <c r="E32" s="32">
        <v>4.5</v>
      </c>
      <c r="F32" s="42">
        <f t="shared" si="13"/>
        <v>0</v>
      </c>
      <c r="G32" s="33">
        <v>7.5</v>
      </c>
      <c r="H32" s="42">
        <f t="shared" ref="H32:H35" si="15">G32*D32</f>
        <v>0</v>
      </c>
      <c r="I32" s="99">
        <v>10.5</v>
      </c>
      <c r="J32" s="42">
        <f t="shared" si="14"/>
        <v>0</v>
      </c>
      <c r="K32" s="42">
        <f t="shared" ref="K32:K35" si="16">F32+H32+J32</f>
        <v>0</v>
      </c>
    </row>
    <row r="33" spans="3:11" x14ac:dyDescent="0.25">
      <c r="C33" s="120"/>
      <c r="D33" s="121"/>
      <c r="E33" s="32">
        <v>4.5</v>
      </c>
      <c r="F33" s="42">
        <f t="shared" si="13"/>
        <v>0</v>
      </c>
      <c r="G33" s="33">
        <v>7.5</v>
      </c>
      <c r="H33" s="42">
        <f t="shared" si="15"/>
        <v>0</v>
      </c>
      <c r="I33" s="99">
        <v>10.5</v>
      </c>
      <c r="J33" s="42">
        <f t="shared" si="14"/>
        <v>0</v>
      </c>
      <c r="K33" s="42">
        <f t="shared" si="16"/>
        <v>0</v>
      </c>
    </row>
    <row r="34" spans="3:11" x14ac:dyDescent="0.25">
      <c r="C34" s="120"/>
      <c r="D34" s="121"/>
      <c r="E34" s="32">
        <v>4.5</v>
      </c>
      <c r="F34" s="42">
        <f t="shared" si="13"/>
        <v>0</v>
      </c>
      <c r="G34" s="33">
        <v>7.5</v>
      </c>
      <c r="H34" s="42">
        <f t="shared" si="15"/>
        <v>0</v>
      </c>
      <c r="I34" s="99">
        <v>10.5</v>
      </c>
      <c r="J34" s="42">
        <f t="shared" si="14"/>
        <v>0</v>
      </c>
      <c r="K34" s="42">
        <f t="shared" si="16"/>
        <v>0</v>
      </c>
    </row>
    <row r="35" spans="3:11" x14ac:dyDescent="0.25">
      <c r="C35" s="120"/>
      <c r="D35" s="121"/>
      <c r="E35" s="32">
        <v>4.5</v>
      </c>
      <c r="F35" s="42">
        <f t="shared" si="13"/>
        <v>0</v>
      </c>
      <c r="G35" s="33">
        <v>7.5</v>
      </c>
      <c r="H35" s="42">
        <f t="shared" si="15"/>
        <v>0</v>
      </c>
      <c r="I35" s="99">
        <v>10.5</v>
      </c>
      <c r="J35" s="42">
        <f t="shared" si="14"/>
        <v>0</v>
      </c>
      <c r="K35" s="42">
        <f t="shared" si="16"/>
        <v>0</v>
      </c>
    </row>
    <row r="36" spans="3:11" x14ac:dyDescent="0.25">
      <c r="C36" s="120"/>
      <c r="D36" s="121"/>
      <c r="E36" s="32">
        <v>4.5</v>
      </c>
      <c r="F36" s="42">
        <f t="shared" si="13"/>
        <v>0</v>
      </c>
      <c r="G36" s="33">
        <v>7.5</v>
      </c>
      <c r="H36" s="42">
        <f t="shared" ref="H36:H40" si="17">G36*D36</f>
        <v>0</v>
      </c>
      <c r="I36" s="99">
        <v>10.5</v>
      </c>
      <c r="J36" s="42">
        <f t="shared" si="14"/>
        <v>0</v>
      </c>
      <c r="K36" s="42">
        <f t="shared" ref="K36:K41" si="18">F36+H36+J36</f>
        <v>0</v>
      </c>
    </row>
    <row r="37" spans="3:11" x14ac:dyDescent="0.25">
      <c r="C37" s="120"/>
      <c r="D37" s="121"/>
      <c r="E37" s="32">
        <v>4.5</v>
      </c>
      <c r="F37" s="42">
        <f t="shared" si="13"/>
        <v>0</v>
      </c>
      <c r="G37" s="33">
        <v>7.5</v>
      </c>
      <c r="H37" s="42">
        <f t="shared" si="17"/>
        <v>0</v>
      </c>
      <c r="I37" s="99">
        <v>10.5</v>
      </c>
      <c r="J37" s="42">
        <f t="shared" si="14"/>
        <v>0</v>
      </c>
      <c r="K37" s="42">
        <f t="shared" si="18"/>
        <v>0</v>
      </c>
    </row>
    <row r="38" spans="3:11" x14ac:dyDescent="0.25">
      <c r="C38" s="120"/>
      <c r="D38" s="121"/>
      <c r="E38" s="32">
        <v>4.5</v>
      </c>
      <c r="F38" s="42">
        <f t="shared" si="13"/>
        <v>0</v>
      </c>
      <c r="G38" s="33">
        <v>7.5</v>
      </c>
      <c r="H38" s="42">
        <f t="shared" si="17"/>
        <v>0</v>
      </c>
      <c r="I38" s="99">
        <v>10.5</v>
      </c>
      <c r="J38" s="42">
        <f t="shared" si="14"/>
        <v>0</v>
      </c>
      <c r="K38" s="42">
        <f t="shared" si="18"/>
        <v>0</v>
      </c>
    </row>
    <row r="39" spans="3:11" x14ac:dyDescent="0.25">
      <c r="C39" s="120"/>
      <c r="D39" s="121"/>
      <c r="E39" s="32">
        <v>4.5</v>
      </c>
      <c r="F39" s="42">
        <f t="shared" si="13"/>
        <v>0</v>
      </c>
      <c r="G39" s="33">
        <v>7.5</v>
      </c>
      <c r="H39" s="42">
        <f t="shared" si="17"/>
        <v>0</v>
      </c>
      <c r="I39" s="99">
        <v>10.5</v>
      </c>
      <c r="J39" s="42">
        <f t="shared" si="14"/>
        <v>0</v>
      </c>
      <c r="K39" s="42">
        <f t="shared" si="18"/>
        <v>0</v>
      </c>
    </row>
    <row r="40" spans="3:11" x14ac:dyDescent="0.25">
      <c r="C40" s="120"/>
      <c r="D40" s="121"/>
      <c r="E40" s="32">
        <v>4.5</v>
      </c>
      <c r="F40" s="42">
        <f t="shared" si="13"/>
        <v>0</v>
      </c>
      <c r="G40" s="33">
        <v>7.5</v>
      </c>
      <c r="H40" s="42">
        <f t="shared" si="17"/>
        <v>0</v>
      </c>
      <c r="I40" s="99">
        <v>10.5</v>
      </c>
      <c r="J40" s="42">
        <f t="shared" si="14"/>
        <v>0</v>
      </c>
      <c r="K40" s="42">
        <f t="shared" si="18"/>
        <v>0</v>
      </c>
    </row>
    <row r="41" spans="3:11" x14ac:dyDescent="0.25">
      <c r="C41" s="128" t="s">
        <v>68</v>
      </c>
      <c r="D41" s="128">
        <f>SUM(D30:D40)</f>
        <v>0</v>
      </c>
      <c r="E41" s="126" t="s">
        <v>40</v>
      </c>
      <c r="F41" s="42">
        <f>SUM(F31:F40)</f>
        <v>0</v>
      </c>
      <c r="G41" s="33"/>
      <c r="H41" s="42">
        <f>SUM(H31:H40)</f>
        <v>0</v>
      </c>
      <c r="I41" s="99"/>
      <c r="J41" s="42">
        <f>SUM(J31:J40)</f>
        <v>0</v>
      </c>
      <c r="K41" s="42">
        <f t="shared" si="18"/>
        <v>0</v>
      </c>
    </row>
    <row r="42" spans="3:11" x14ac:dyDescent="0.25">
      <c r="D42" s="102"/>
      <c r="E42" s="103"/>
      <c r="F42" s="104"/>
      <c r="G42" s="104"/>
      <c r="H42" s="104"/>
      <c r="I42" s="104"/>
      <c r="J42" s="104" t="s">
        <v>60</v>
      </c>
      <c r="K42" s="105">
        <f>SUM(K30:K40)</f>
        <v>0</v>
      </c>
    </row>
    <row r="44" spans="3:11" x14ac:dyDescent="0.25">
      <c r="J44" s="124" t="s">
        <v>61</v>
      </c>
      <c r="K44" s="125">
        <f>K27+K42</f>
        <v>0</v>
      </c>
    </row>
  </sheetData>
  <sheetProtection algorithmName="SHA-512" hashValue="fHjFylydV55orfSL9IY2JGEII5BZb/zGqCtQUNf5r1SjDgnM1U5I+Rqu4e+GOPIjHkeUv/Lmkp+UY4LbJ8vdtQ==" saltValue="1ZC06V7U0SjqNMpBAJzq9A==" spinCount="100000" sheet="1" objects="1" scenarios="1" selectLockedCells="1"/>
  <mergeCells count="3">
    <mergeCell ref="C7:C8"/>
    <mergeCell ref="D7:D8"/>
    <mergeCell ref="D28:K28"/>
  </mergeCells>
  <pageMargins left="0.7" right="0.7" top="0.75" bottom="0.75" header="0.3" footer="0.3"/>
  <headerFooter>
    <oddFooter>&amp;C_x000D_&amp;1#&amp;"Aptos"&amp;10&amp;KFF0000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E1E8-C146-40B3-8B7F-A08E495A536B}">
  <sheetPr>
    <pageSetUpPr fitToPage="1"/>
  </sheetPr>
  <dimension ref="C1:J18"/>
  <sheetViews>
    <sheetView workbookViewId="0">
      <selection activeCell="G11" sqref="G11"/>
    </sheetView>
  </sheetViews>
  <sheetFormatPr defaultRowHeight="15" x14ac:dyDescent="0.25"/>
  <cols>
    <col min="3" max="3" width="16.85546875" customWidth="1"/>
    <col min="4" max="4" width="17.42578125" customWidth="1"/>
    <col min="5" max="5" width="8" bestFit="1" customWidth="1"/>
    <col min="6" max="6" width="12.85546875" bestFit="1" customWidth="1"/>
    <col min="7" max="7" width="14.140625" customWidth="1"/>
    <col min="10" max="10" width="12.5703125" bestFit="1" customWidth="1"/>
    <col min="11" max="11" width="2.85546875" customWidth="1"/>
  </cols>
  <sheetData>
    <row r="1" spans="3:10" ht="15.75" thickBot="1" x14ac:dyDescent="0.3"/>
    <row r="2" spans="3:10" ht="24.75" thickBot="1" x14ac:dyDescent="0.45">
      <c r="C2" s="152" t="s">
        <v>41</v>
      </c>
      <c r="D2" s="153"/>
      <c r="E2" s="154"/>
    </row>
    <row r="3" spans="3:10" ht="24.75" thickBot="1" x14ac:dyDescent="0.45">
      <c r="C3" s="97"/>
      <c r="D3" s="97"/>
      <c r="E3" s="97"/>
    </row>
    <row r="4" spans="3:10" ht="21.75" thickBot="1" x14ac:dyDescent="0.4">
      <c r="C4" s="149" t="s">
        <v>63</v>
      </c>
      <c r="D4" s="150"/>
      <c r="E4" s="150"/>
      <c r="F4" s="150"/>
      <c r="G4" s="151"/>
    </row>
    <row r="5" spans="3:10" ht="14.45" customHeight="1" x14ac:dyDescent="0.25"/>
    <row r="6" spans="3:10" ht="15.75" thickBot="1" x14ac:dyDescent="0.3">
      <c r="D6" s="84"/>
      <c r="F6" s="21"/>
    </row>
    <row r="7" spans="3:10" ht="24.75" thickBot="1" x14ac:dyDescent="0.3">
      <c r="C7" s="155" t="s">
        <v>42</v>
      </c>
      <c r="D7" s="156"/>
      <c r="E7" s="156"/>
      <c r="F7" s="156"/>
      <c r="G7" s="161"/>
    </row>
    <row r="8" spans="3:10" ht="23.45" customHeight="1" thickBot="1" x14ac:dyDescent="0.3">
      <c r="C8" s="158" t="s">
        <v>43</v>
      </c>
      <c r="D8" s="159"/>
      <c r="E8" s="160"/>
      <c r="F8" s="162">
        <v>19300</v>
      </c>
      <c r="G8" s="163"/>
    </row>
    <row r="9" spans="3:10" ht="32.25" thickBot="1" x14ac:dyDescent="0.3">
      <c r="C9" s="112" t="s">
        <v>44</v>
      </c>
      <c r="D9" s="113" t="s">
        <v>45</v>
      </c>
      <c r="E9" s="114"/>
      <c r="F9" s="164">
        <f>F8*0.1</f>
        <v>1930</v>
      </c>
      <c r="G9" s="165"/>
      <c r="J9" s="111"/>
    </row>
    <row r="10" spans="3:10" ht="48.75" customHeight="1" thickBot="1" x14ac:dyDescent="0.3">
      <c r="C10" s="155" t="s">
        <v>46</v>
      </c>
      <c r="D10" s="156"/>
      <c r="E10" s="157"/>
      <c r="F10" s="118"/>
      <c r="G10" s="119" t="s">
        <v>47</v>
      </c>
    </row>
    <row r="11" spans="3:10" ht="15.75" thickBot="1" x14ac:dyDescent="0.3">
      <c r="C11" s="12"/>
      <c r="D11" s="2"/>
      <c r="E11" s="26"/>
      <c r="F11" s="115" t="s">
        <v>48</v>
      </c>
      <c r="G11" s="122"/>
    </row>
    <row r="12" spans="3:10" x14ac:dyDescent="0.25">
      <c r="C12" s="12"/>
      <c r="D12" s="2"/>
      <c r="E12" s="2"/>
      <c r="F12" s="16"/>
      <c r="G12" s="28"/>
    </row>
    <row r="13" spans="3:10" ht="30" x14ac:dyDescent="0.25">
      <c r="C13" s="86" t="s">
        <v>49</v>
      </c>
      <c r="D13" s="85" t="s">
        <v>50</v>
      </c>
      <c r="E13" s="85" t="s">
        <v>51</v>
      </c>
      <c r="F13" s="85" t="s">
        <v>52</v>
      </c>
      <c r="G13" s="87" t="s">
        <v>50</v>
      </c>
    </row>
    <row r="14" spans="3:10" x14ac:dyDescent="0.25">
      <c r="C14" s="13">
        <v>100</v>
      </c>
      <c r="D14" s="22" t="s">
        <v>53</v>
      </c>
      <c r="E14" s="2">
        <f>F8*1</f>
        <v>19300</v>
      </c>
      <c r="F14" s="10">
        <f>G14*E14</f>
        <v>0</v>
      </c>
      <c r="G14" s="11">
        <f>IF(G11&gt;5,5,G11)</f>
        <v>0</v>
      </c>
    </row>
    <row r="15" spans="3:10" x14ac:dyDescent="0.25">
      <c r="C15" s="13">
        <v>75</v>
      </c>
      <c r="D15" s="25" t="s">
        <v>25</v>
      </c>
      <c r="E15" s="9">
        <f>E14*0.75</f>
        <v>14475</v>
      </c>
      <c r="F15" s="10">
        <f>G15*E15</f>
        <v>0</v>
      </c>
      <c r="G15" s="11">
        <f>IF(G11&gt;10,5,G11-G14)</f>
        <v>0</v>
      </c>
    </row>
    <row r="16" spans="3:10" x14ac:dyDescent="0.25">
      <c r="C16" s="13">
        <v>50</v>
      </c>
      <c r="D16" s="22" t="s">
        <v>54</v>
      </c>
      <c r="E16" s="2">
        <f>E14*0.5</f>
        <v>9650</v>
      </c>
      <c r="F16" s="10">
        <f>G16*E16</f>
        <v>0</v>
      </c>
      <c r="G16" s="11">
        <f>IF(G11&gt;10,(G11-10),0)</f>
        <v>0</v>
      </c>
    </row>
    <row r="17" spans="3:7" x14ac:dyDescent="0.25">
      <c r="C17" s="12"/>
      <c r="D17" s="2"/>
      <c r="E17" s="2"/>
      <c r="F17" s="2"/>
      <c r="G17" s="11"/>
    </row>
    <row r="18" spans="3:7" ht="15.75" thickBot="1" x14ac:dyDescent="0.3">
      <c r="C18" s="3"/>
      <c r="D18" s="4"/>
      <c r="E18" s="4"/>
      <c r="F18" s="15">
        <f>SUM(F14:F17)</f>
        <v>0</v>
      </c>
      <c r="G18" s="5">
        <f>SUM(G14:G17)</f>
        <v>0</v>
      </c>
    </row>
  </sheetData>
  <sheetProtection algorithmName="SHA-512" hashValue="DzJfOuaYtcPkiEt8tjD20fWC0n/MUkEQ7KzNa7njWzOpCMnEvikuVw7GcLyy7vmYBNBisvX8AHTdN13MXYFGmg==" saltValue="5sBDNyNaDPAumtt+4aK9vQ==" spinCount="100000" sheet="1" objects="1" scenarios="1" selectLockedCells="1"/>
  <mergeCells count="7">
    <mergeCell ref="C4:G4"/>
    <mergeCell ref="C2:E2"/>
    <mergeCell ref="C10:E10"/>
    <mergeCell ref="C8:E8"/>
    <mergeCell ref="C7:G7"/>
    <mergeCell ref="F8:G8"/>
    <mergeCell ref="F9:G9"/>
  </mergeCells>
  <pageMargins left="0.7" right="0.7" top="0.75" bottom="0.75" header="0.3" footer="0.3"/>
  <pageSetup paperSize="9" fitToHeight="0" orientation="portrait"/>
  <headerFooter>
    <oddFooter>&amp;C_x000D_&amp;1#&amp;"Aptos"&amp;10&amp;KFF0000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942A-346A-492B-9F50-553B73586437}">
  <dimension ref="C1:G11"/>
  <sheetViews>
    <sheetView workbookViewId="0">
      <selection activeCell="G5" sqref="G5"/>
    </sheetView>
  </sheetViews>
  <sheetFormatPr defaultRowHeight="15" x14ac:dyDescent="0.25"/>
  <cols>
    <col min="3" max="3" width="14.85546875" customWidth="1"/>
    <col min="4" max="4" width="15" customWidth="1"/>
    <col min="5" max="5" width="11.140625" customWidth="1"/>
    <col min="6" max="6" width="15.5703125" customWidth="1"/>
    <col min="7" max="7" width="14.140625" customWidth="1"/>
  </cols>
  <sheetData>
    <row r="1" spans="3:7" ht="15.75" thickBot="1" x14ac:dyDescent="0.3"/>
    <row r="2" spans="3:7" ht="21.75" thickBot="1" x14ac:dyDescent="0.4">
      <c r="C2" s="149" t="s">
        <v>63</v>
      </c>
      <c r="D2" s="150"/>
      <c r="E2" s="150"/>
      <c r="F2" s="150"/>
      <c r="G2" s="151"/>
    </row>
    <row r="3" spans="3:7" ht="15.75" thickBot="1" x14ac:dyDescent="0.3"/>
    <row r="4" spans="3:7" ht="24.75" thickBot="1" x14ac:dyDescent="0.3">
      <c r="C4" s="166" t="s">
        <v>55</v>
      </c>
      <c r="D4" s="167"/>
      <c r="E4" s="168"/>
      <c r="F4" s="109"/>
      <c r="G4" s="110" t="s">
        <v>47</v>
      </c>
    </row>
    <row r="5" spans="3:7" ht="15.75" thickBot="1" x14ac:dyDescent="0.3">
      <c r="C5" s="117" t="s">
        <v>43</v>
      </c>
      <c r="D5" s="123">
        <v>10000</v>
      </c>
      <c r="E5" s="169" t="s">
        <v>48</v>
      </c>
      <c r="F5" s="170"/>
      <c r="G5" s="122"/>
    </row>
    <row r="6" spans="3:7" x14ac:dyDescent="0.25">
      <c r="C6" s="17"/>
      <c r="D6" s="18"/>
      <c r="E6" s="116"/>
      <c r="F6" s="116"/>
      <c r="G6" s="27"/>
    </row>
    <row r="7" spans="3:7" ht="30" x14ac:dyDescent="0.25">
      <c r="C7" s="86" t="s">
        <v>49</v>
      </c>
      <c r="D7" s="85" t="s">
        <v>50</v>
      </c>
      <c r="E7" s="85" t="s">
        <v>51</v>
      </c>
      <c r="F7" s="85" t="s">
        <v>52</v>
      </c>
      <c r="G7" s="87" t="s">
        <v>50</v>
      </c>
    </row>
    <row r="8" spans="3:7" x14ac:dyDescent="0.25">
      <c r="C8" s="19">
        <v>100</v>
      </c>
      <c r="D8" s="24" t="s">
        <v>53</v>
      </c>
      <c r="E8" s="16">
        <f>D5*1</f>
        <v>10000</v>
      </c>
      <c r="F8" s="20">
        <f>G8*E8</f>
        <v>0</v>
      </c>
      <c r="G8" s="11">
        <f>IF(G5&gt;5,5,G5)</f>
        <v>0</v>
      </c>
    </row>
    <row r="9" spans="3:7" x14ac:dyDescent="0.25">
      <c r="C9" s="13">
        <v>75</v>
      </c>
      <c r="D9" s="25" t="s">
        <v>25</v>
      </c>
      <c r="E9" s="9">
        <f>E8*0.75</f>
        <v>7500</v>
      </c>
      <c r="F9" s="20">
        <f t="shared" ref="F9:F10" si="0">G9*E9</f>
        <v>0</v>
      </c>
      <c r="G9" s="11">
        <f>IF(G5&gt;10,5,G5-G8)</f>
        <v>0</v>
      </c>
    </row>
    <row r="10" spans="3:7" x14ac:dyDescent="0.25">
      <c r="C10" s="13">
        <v>50</v>
      </c>
      <c r="D10" s="22" t="s">
        <v>27</v>
      </c>
      <c r="E10" s="2">
        <f>E8*0.5</f>
        <v>5000</v>
      </c>
      <c r="F10" s="20">
        <f t="shared" si="0"/>
        <v>0</v>
      </c>
      <c r="G10" s="11">
        <f>IF(G5&gt;10,(G5-10),0)</f>
        <v>0</v>
      </c>
    </row>
    <row r="11" spans="3:7" ht="15.75" thickBot="1" x14ac:dyDescent="0.3">
      <c r="C11" s="3"/>
      <c r="D11" s="23"/>
      <c r="E11" s="4"/>
      <c r="F11" s="14">
        <f>SUM(F8:F10)</f>
        <v>0</v>
      </c>
      <c r="G11" s="5">
        <f>SUM(G8:G10)</f>
        <v>0</v>
      </c>
    </row>
  </sheetData>
  <sheetProtection algorithmName="SHA-512" hashValue="350/QAvVajqFZVDcl350D1fdTxVtQ05ecVE80vES/Xg0iIl80Q9U4lEambca25J8y7WxoSeqXPq43gXkzPrBFg==" saltValue="gmzwObLP9H9/CmzQQfJFnw==" spinCount="100000" sheet="1" objects="1" scenarios="1" selectLockedCells="1"/>
  <mergeCells count="3">
    <mergeCell ref="C2:G2"/>
    <mergeCell ref="C4:E4"/>
    <mergeCell ref="E5:F5"/>
  </mergeCells>
  <pageMargins left="0.7" right="0.7" top="0.75" bottom="0.75" header="0.3" footer="0.3"/>
  <headerFooter>
    <oddFooter>&amp;C_x000D_&amp;1#&amp;"Aptos"&amp;10&amp;KFF0000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9842-074C-46D3-AB38-644A68E3FE42}">
  <dimension ref="A1"/>
  <sheetViews>
    <sheetView workbookViewId="0"/>
  </sheetViews>
  <sheetFormatPr defaultRowHeight="15" x14ac:dyDescent="0.25"/>
  <sheetData/>
  <pageMargins left="0.7" right="0.7" top="0.75" bottom="0.75" header="0.3" footer="0.3"/>
  <headerFooter>
    <oddFooter>&amp;C_x000D_&amp;1#&amp;"Aptos"&amp;10&amp;KFF0000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1ACD499303A04D8B227044FA42E826" ma:contentTypeVersion="15" ma:contentTypeDescription="Create a new document." ma:contentTypeScope="" ma:versionID="fa505d6ad583778580e773b88d00e31d">
  <xsd:schema xmlns:xsd="http://www.w3.org/2001/XMLSchema" xmlns:xs="http://www.w3.org/2001/XMLSchema" xmlns:p="http://schemas.microsoft.com/office/2006/metadata/properties" xmlns:ns3="2df3271e-f1a2-4271-b5e7-8d849b68fc9f" xmlns:ns4="ef1c4ae7-e636-432f-82c8-7bbd1c6e0e1e" targetNamespace="http://schemas.microsoft.com/office/2006/metadata/properties" ma:root="true" ma:fieldsID="136aee412258a594eca8d11033f7c483" ns3:_="" ns4:_="">
    <xsd:import namespace="2df3271e-f1a2-4271-b5e7-8d849b68fc9f"/>
    <xsd:import namespace="ef1c4ae7-e636-432f-82c8-7bbd1c6e0e1e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f3271e-f1a2-4271-b5e7-8d849b68fc9f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1c4ae7-e636-432f-82c8-7bbd1c6e0e1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f3271e-f1a2-4271-b5e7-8d849b68fc9f" xsi:nil="true"/>
  </documentManagement>
</p:properties>
</file>

<file path=customXml/itemProps1.xml><?xml version="1.0" encoding="utf-8"?>
<ds:datastoreItem xmlns:ds="http://schemas.openxmlformats.org/officeDocument/2006/customXml" ds:itemID="{E9058647-3C5B-4FC2-81B2-CBF260BE5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f3271e-f1a2-4271-b5e7-8d849b68fc9f"/>
    <ds:schemaRef ds:uri="ef1c4ae7-e636-432f-82c8-7bbd1c6e0e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B80B04-0DFE-4986-94EC-4AE44AA6C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B5981C-71E2-48CF-818D-44D24A7E3C6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f1c4ae7-e636-432f-82c8-7bbd1c6e0e1e"/>
    <ds:schemaRef ds:uri="http://schemas.microsoft.com/office/infopath/2007/PartnerControls"/>
    <ds:schemaRef ds:uri="http://purl.org/dc/terms/"/>
    <ds:schemaRef ds:uri="http://schemas.microsoft.com/office/2006/documentManagement/types"/>
    <ds:schemaRef ds:uri="2df3271e-f1a2-4271-b5e7-8d849b68fc9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Streetscape Fees</vt:lpstr>
      <vt:lpstr>Reserve Fees</vt:lpstr>
      <vt:lpstr>Landscape Values Fees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Allen Scholtz</dc:creator>
  <cp:keywords/>
  <dc:description/>
  <cp:lastModifiedBy>Nola Bastin</cp:lastModifiedBy>
  <cp:revision/>
  <dcterms:created xsi:type="dcterms:W3CDTF">2024-03-05T02:19:09Z</dcterms:created>
  <dcterms:modified xsi:type="dcterms:W3CDTF">2026-04-17T00:55:19Z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cb80ce-81e9-4f69-b336-718d9050d215_Enabled">
    <vt:lpwstr>true</vt:lpwstr>
  </property>
  <property fmtid="{D5CDD505-2E9C-101B-9397-08002B2CF9AE}" pid="3" name="MSIP_Label_f4cb80ce-81e9-4f69-b336-718d9050d215_SetDate">
    <vt:lpwstr>2026-04-17T00:07:57Z</vt:lpwstr>
  </property>
  <property fmtid="{D5CDD505-2E9C-101B-9397-08002B2CF9AE}" pid="4" name="MSIP_Label_f4cb80ce-81e9-4f69-b336-718d9050d215_Method">
    <vt:lpwstr>Standard</vt:lpwstr>
  </property>
  <property fmtid="{D5CDD505-2E9C-101B-9397-08002B2CF9AE}" pid="5" name="MSIP_Label_f4cb80ce-81e9-4f69-b336-718d9050d215_Name">
    <vt:lpwstr>OFFICIAL</vt:lpwstr>
  </property>
  <property fmtid="{D5CDD505-2E9C-101B-9397-08002B2CF9AE}" pid="6" name="MSIP_Label_f4cb80ce-81e9-4f69-b336-718d9050d215_SiteId">
    <vt:lpwstr>ef45c799-5ebb-480e-af7d-1d703b7eb224</vt:lpwstr>
  </property>
  <property fmtid="{D5CDD505-2E9C-101B-9397-08002B2CF9AE}" pid="7" name="MSIP_Label_f4cb80ce-81e9-4f69-b336-718d9050d215_ActionId">
    <vt:lpwstr>357b9497-d0e8-4709-bd8f-182eabddf21e</vt:lpwstr>
  </property>
  <property fmtid="{D5CDD505-2E9C-101B-9397-08002B2CF9AE}" pid="8" name="MSIP_Label_f4cb80ce-81e9-4f69-b336-718d9050d215_ContentBits">
    <vt:lpwstr>2</vt:lpwstr>
  </property>
  <property fmtid="{D5CDD505-2E9C-101B-9397-08002B2CF9AE}" pid="9" name="MSIP_Label_f4cb80ce-81e9-4f69-b336-718d9050d215_Tag">
    <vt:lpwstr>10, 3, 0, 1</vt:lpwstr>
  </property>
  <property fmtid="{D5CDD505-2E9C-101B-9397-08002B2CF9AE}" pid="10" name="ContentTypeId">
    <vt:lpwstr>0x0101006D1ACD499303A04D8B227044FA42E826</vt:lpwstr>
  </property>
</Properties>
</file>